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ston\Documents\"/>
    </mc:Choice>
  </mc:AlternateContent>
  <xr:revisionPtr revIDLastSave="0" documentId="13_ncr:1_{A2FCFE4D-BF3D-4066-8DE7-129BE94A547D}" xr6:coauthVersionLast="45" xr6:coauthVersionMax="45" xr10:uidLastSave="{00000000-0000-0000-0000-000000000000}"/>
  <bookViews>
    <workbookView xWindow="57480" yWindow="-120" windowWidth="29040" windowHeight="15840" tabRatio="868" activeTab="1" xr2:uid="{00000000-000D-0000-FFFF-FFFF00000000}"/>
  </bookViews>
  <sheets>
    <sheet name="intro" sheetId="47" r:id="rId1"/>
    <sheet name="% and calc." sheetId="29" r:id="rId2"/>
    <sheet name="attainment" sheetId="27" r:id="rId3"/>
    <sheet name="uptake" sheetId="28" r:id="rId4"/>
    <sheet name="L1-2020" sheetId="43" r:id="rId5"/>
    <sheet name="L2-2020" sheetId="44" r:id="rId6"/>
    <sheet name="L3-2020" sheetId="45" r:id="rId7"/>
    <sheet name="L1-2019" sheetId="38" r:id="rId8"/>
    <sheet name="L2-2019" sheetId="39" r:id="rId9"/>
    <sheet name="L3-2019" sheetId="37" r:id="rId10"/>
    <sheet name="L1-2018" sheetId="32" r:id="rId11"/>
    <sheet name="L2-2018" sheetId="33" r:id="rId12"/>
    <sheet name="L3-2018" sheetId="34" r:id="rId13"/>
    <sheet name="L1-2017" sheetId="18" r:id="rId14"/>
    <sheet name="L2-2017" sheetId="10" r:id="rId15"/>
    <sheet name="L3-2017" sheetId="9" r:id="rId16"/>
    <sheet name="L1-2016" sheetId="19" r:id="rId17"/>
    <sheet name="L2-2016" sheetId="11" r:id="rId18"/>
    <sheet name="L3-2016" sheetId="2" r:id="rId19"/>
    <sheet name="L1-2015" sheetId="20" r:id="rId20"/>
    <sheet name="L2-2015" sheetId="12" r:id="rId21"/>
    <sheet name="L3-2015" sheetId="3" r:id="rId22"/>
    <sheet name="L1-2014" sheetId="21" r:id="rId23"/>
    <sheet name="L2-2014" sheetId="13" r:id="rId24"/>
    <sheet name="L3-2014" sheetId="4" r:id="rId25"/>
    <sheet name="L1-2013" sheetId="22" r:id="rId26"/>
    <sheet name="L2-2013" sheetId="14" r:id="rId27"/>
    <sheet name="L3-2013" sheetId="5" r:id="rId28"/>
    <sheet name="L1-2012" sheetId="23" r:id="rId29"/>
    <sheet name="L2-2012" sheetId="15" r:id="rId30"/>
    <sheet name="L3-2012" sheetId="6" r:id="rId31"/>
    <sheet name="L1-2011" sheetId="24" r:id="rId32"/>
    <sheet name="L2-2011" sheetId="16" r:id="rId33"/>
    <sheet name="L3-2011" sheetId="7" r:id="rId34"/>
    <sheet name="L1-2010" sheetId="25" r:id="rId35"/>
    <sheet name="L2-2010" sheetId="17" r:id="rId36"/>
    <sheet name="L3-2010" sheetId="8" r:id="rId37"/>
    <sheet name="L3-2009" sheetId="1" r:id="rId3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5" l="1"/>
  <c r="D14" i="45"/>
  <c r="D12" i="45"/>
  <c r="R14" i="27" l="1"/>
  <c r="E60" i="27" s="1"/>
  <c r="R13" i="27"/>
  <c r="E59" i="27" s="1"/>
  <c r="R12" i="27"/>
  <c r="E58" i="27" s="1"/>
  <c r="R11" i="27"/>
  <c r="E57" i="27" s="1"/>
  <c r="R10" i="27"/>
  <c r="E56" i="27" s="1"/>
  <c r="R9" i="27"/>
  <c r="E55" i="27" s="1"/>
  <c r="R8" i="27"/>
  <c r="E54" i="27" s="1"/>
  <c r="R7" i="27"/>
  <c r="E53" i="27" s="1"/>
  <c r="R6" i="27"/>
  <c r="E52" i="27" s="1"/>
  <c r="R5" i="27"/>
  <c r="E51" i="27" s="1"/>
  <c r="R4" i="27"/>
  <c r="E50" i="27" s="1"/>
  <c r="R3" i="27"/>
  <c r="E49" i="27" s="1"/>
  <c r="Q14" i="27"/>
  <c r="E75" i="27" s="1"/>
  <c r="Q13" i="27"/>
  <c r="E74" i="27" s="1"/>
  <c r="Q12" i="27"/>
  <c r="E73" i="27" s="1"/>
  <c r="Q11" i="27"/>
  <c r="E72" i="27" s="1"/>
  <c r="Q10" i="27"/>
  <c r="E71" i="27" s="1"/>
  <c r="Q9" i="27"/>
  <c r="E70" i="27" s="1"/>
  <c r="Q8" i="27"/>
  <c r="E69" i="27" s="1"/>
  <c r="Q7" i="27"/>
  <c r="E68" i="27" s="1"/>
  <c r="Q6" i="27"/>
  <c r="E67" i="27" s="1"/>
  <c r="Q5" i="27"/>
  <c r="E66" i="27" s="1"/>
  <c r="Q4" i="27"/>
  <c r="E65" i="27" s="1"/>
  <c r="R44" i="27" l="1"/>
  <c r="I144" i="27" s="1"/>
  <c r="Q44" i="27"/>
  <c r="I127" i="27" s="1"/>
  <c r="N44" i="27"/>
  <c r="G144" i="27" s="1"/>
  <c r="M44" i="27"/>
  <c r="G127" i="27" s="1"/>
  <c r="L44" i="27"/>
  <c r="G110" i="27" s="1"/>
  <c r="I44" i="27"/>
  <c r="E144" i="27" s="1"/>
  <c r="H44" i="27"/>
  <c r="E127" i="27" s="1"/>
  <c r="G44" i="27"/>
  <c r="E110" i="27" s="1"/>
  <c r="D44" i="27"/>
  <c r="C144" i="27" s="1"/>
  <c r="C44" i="27"/>
  <c r="C127" i="27" s="1"/>
  <c r="B44" i="27"/>
  <c r="C110" i="27" s="1"/>
  <c r="R29" i="27"/>
  <c r="H144" i="27" s="1"/>
  <c r="Q29" i="27"/>
  <c r="H127" i="27" s="1"/>
  <c r="N29" i="27"/>
  <c r="F144" i="27" s="1"/>
  <c r="M29" i="27"/>
  <c r="F127" i="27" s="1"/>
  <c r="L29" i="27"/>
  <c r="F110" i="27" s="1"/>
  <c r="I29" i="27"/>
  <c r="D144" i="27" s="1"/>
  <c r="H29" i="27"/>
  <c r="D127" i="27" s="1"/>
  <c r="G29" i="27"/>
  <c r="D110" i="27" s="1"/>
  <c r="D29" i="27"/>
  <c r="B144" i="27" s="1"/>
  <c r="C29" i="27"/>
  <c r="B127" i="27" s="1"/>
  <c r="B29" i="27"/>
  <c r="B110" i="27" s="1"/>
  <c r="N14" i="27"/>
  <c r="D60" i="27" s="1"/>
  <c r="M14" i="27"/>
  <c r="D75" i="27" s="1"/>
  <c r="L14" i="27"/>
  <c r="D93" i="27" s="1"/>
  <c r="I14" i="27"/>
  <c r="C60" i="27" s="1"/>
  <c r="H14" i="27"/>
  <c r="C75" i="27" s="1"/>
  <c r="G14" i="27"/>
  <c r="C93" i="27" s="1"/>
  <c r="D14" i="27"/>
  <c r="B60" i="27" s="1"/>
  <c r="C14" i="27"/>
  <c r="B75" i="27" s="1"/>
  <c r="B14" i="27"/>
  <c r="B93" i="27" s="1"/>
  <c r="D134" i="28"/>
  <c r="C134" i="28"/>
  <c r="B134" i="28"/>
  <c r="D119" i="28"/>
  <c r="C119" i="28"/>
  <c r="B119" i="28"/>
  <c r="D104" i="28"/>
  <c r="C104" i="28"/>
  <c r="B104" i="28"/>
  <c r="A150" i="28"/>
  <c r="E150" i="28"/>
  <c r="C89" i="28"/>
  <c r="B89" i="28"/>
  <c r="D89" i="28" s="1"/>
  <c r="C74" i="28"/>
  <c r="B74" i="28"/>
  <c r="D74" i="28" s="1"/>
  <c r="E74" i="28" s="1"/>
  <c r="C60" i="28"/>
  <c r="B60" i="28"/>
  <c r="C59" i="28"/>
  <c r="D46" i="28"/>
  <c r="H150" i="28" s="1"/>
  <c r="C46" i="28"/>
  <c r="G150" i="28" s="1"/>
  <c r="B46" i="28"/>
  <c r="F150" i="28" s="1"/>
  <c r="D31" i="28"/>
  <c r="D150" i="28" s="1"/>
  <c r="C31" i="28"/>
  <c r="C150" i="28" s="1"/>
  <c r="B31" i="28"/>
  <c r="B150" i="28" s="1"/>
  <c r="D14" i="28"/>
  <c r="C14" i="28"/>
  <c r="B14" i="28"/>
  <c r="H34" i="29"/>
  <c r="S34" i="29"/>
  <c r="T34" i="29"/>
  <c r="AB34" i="29"/>
  <c r="AK34" i="29"/>
  <c r="AS34" i="29"/>
  <c r="BA34" i="29"/>
  <c r="Q18" i="29"/>
  <c r="B17" i="29"/>
  <c r="BF18" i="29"/>
  <c r="BF34" i="29" s="1"/>
  <c r="BE18" i="29"/>
  <c r="BE34" i="29" s="1"/>
  <c r="BD18" i="29"/>
  <c r="BD34" i="29" s="1"/>
  <c r="BC18" i="29"/>
  <c r="BC34" i="29" s="1"/>
  <c r="BB18" i="29"/>
  <c r="BA18" i="29"/>
  <c r="AZ18" i="29"/>
  <c r="AY18" i="29"/>
  <c r="BB34" i="29" s="1"/>
  <c r="AX18" i="29"/>
  <c r="AX34" i="29" s="1"/>
  <c r="AW18" i="29"/>
  <c r="AW34" i="29" s="1"/>
  <c r="AV18" i="29"/>
  <c r="AV34" i="29" s="1"/>
  <c r="AU18" i="29"/>
  <c r="AU34" i="29" s="1"/>
  <c r="AT18" i="29"/>
  <c r="AS18" i="29"/>
  <c r="AR18" i="29"/>
  <c r="AQ18" i="29"/>
  <c r="AT34" i="29" s="1"/>
  <c r="AP18" i="29"/>
  <c r="AP34" i="29" s="1"/>
  <c r="AO18" i="29"/>
  <c r="AO34" i="29" s="1"/>
  <c r="AN18" i="29"/>
  <c r="AN34" i="29" s="1"/>
  <c r="AM18" i="29"/>
  <c r="AM34" i="29" s="1"/>
  <c r="AL18" i="29"/>
  <c r="AK18" i="29"/>
  <c r="AJ18" i="29"/>
  <c r="AI18" i="29"/>
  <c r="AL34" i="29" s="1"/>
  <c r="AH18" i="29"/>
  <c r="AH34" i="29" s="1"/>
  <c r="AG18" i="29"/>
  <c r="AG34" i="29" s="1"/>
  <c r="AF18" i="29"/>
  <c r="AF34" i="29" s="1"/>
  <c r="AE18" i="29"/>
  <c r="AE34" i="29" s="1"/>
  <c r="AD18" i="29"/>
  <c r="AC18" i="29"/>
  <c r="AD34" i="29" s="1"/>
  <c r="AC34" i="29" s="1"/>
  <c r="AB18" i="29"/>
  <c r="AA18" i="29"/>
  <c r="AA34" i="29" s="1"/>
  <c r="Z18" i="29"/>
  <c r="Z34" i="29" s="1"/>
  <c r="Y18" i="29"/>
  <c r="Y34" i="29" s="1"/>
  <c r="X18" i="29"/>
  <c r="X34" i="29" s="1"/>
  <c r="W18" i="29"/>
  <c r="V18" i="29"/>
  <c r="V34" i="29" s="1"/>
  <c r="U18" i="29"/>
  <c r="U34" i="29" s="1"/>
  <c r="T18" i="29"/>
  <c r="S18" i="29"/>
  <c r="R18" i="29"/>
  <c r="R34" i="29" s="1"/>
  <c r="P18" i="29"/>
  <c r="P34" i="29" s="1"/>
  <c r="O18" i="29"/>
  <c r="N18" i="29"/>
  <c r="N34" i="29" s="1"/>
  <c r="M18" i="29"/>
  <c r="M34" i="29" s="1"/>
  <c r="L18" i="29"/>
  <c r="O34" i="29" s="1"/>
  <c r="K18" i="29"/>
  <c r="K34" i="29" s="1"/>
  <c r="J18" i="29"/>
  <c r="J34" i="29" s="1"/>
  <c r="G34" i="29" s="1"/>
  <c r="I18" i="29"/>
  <c r="I34" i="29" s="1"/>
  <c r="H18" i="29"/>
  <c r="G18" i="29"/>
  <c r="F18" i="29"/>
  <c r="F34" i="29" s="1"/>
  <c r="E18" i="29"/>
  <c r="D18" i="29"/>
  <c r="D34" i="29" s="1"/>
  <c r="C18" i="29"/>
  <c r="C34" i="29" s="1"/>
  <c r="BF17" i="29"/>
  <c r="BE17" i="29"/>
  <c r="BD17" i="29"/>
  <c r="BC17" i="29"/>
  <c r="BB17" i="29"/>
  <c r="BA17" i="29"/>
  <c r="AZ17" i="29"/>
  <c r="AY17" i="29"/>
  <c r="AX17" i="29"/>
  <c r="AW17" i="29"/>
  <c r="AV17" i="29"/>
  <c r="AU17" i="29"/>
  <c r="AT17" i="29"/>
  <c r="AS17" i="29"/>
  <c r="AR17" i="29"/>
  <c r="AQ17" i="29"/>
  <c r="AP17" i="29"/>
  <c r="AO17" i="29"/>
  <c r="AN17" i="29"/>
  <c r="AM17" i="29"/>
  <c r="AL17" i="29"/>
  <c r="AK17" i="29"/>
  <c r="AJ17" i="29"/>
  <c r="AI17" i="29"/>
  <c r="AH17" i="29"/>
  <c r="AG17" i="29"/>
  <c r="AF17" i="29"/>
  <c r="AE17" i="29"/>
  <c r="AD17" i="29"/>
  <c r="AC17" i="29"/>
  <c r="AB17" i="29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8" i="29"/>
  <c r="E34" i="29" s="1"/>
  <c r="C13" i="45"/>
  <c r="C14" i="45"/>
  <c r="C12" i="45"/>
  <c r="J14" i="45"/>
  <c r="I14" i="45"/>
  <c r="H14" i="45"/>
  <c r="G14" i="45"/>
  <c r="F14" i="45"/>
  <c r="E14" i="45"/>
  <c r="J13" i="45"/>
  <c r="I13" i="45"/>
  <c r="H13" i="45"/>
  <c r="G13" i="45"/>
  <c r="F13" i="45"/>
  <c r="E13" i="45"/>
  <c r="J12" i="45"/>
  <c r="I12" i="45"/>
  <c r="H12" i="45"/>
  <c r="G12" i="45"/>
  <c r="F12" i="45"/>
  <c r="E12" i="45"/>
  <c r="H14" i="44"/>
  <c r="G14" i="44"/>
  <c r="F14" i="44"/>
  <c r="E14" i="44"/>
  <c r="D14" i="44"/>
  <c r="C14" i="44"/>
  <c r="H13" i="44"/>
  <c r="G13" i="44"/>
  <c r="F13" i="44"/>
  <c r="E13" i="44"/>
  <c r="D13" i="44"/>
  <c r="C13" i="44"/>
  <c r="H12" i="44"/>
  <c r="G12" i="44"/>
  <c r="F12" i="44"/>
  <c r="E12" i="44"/>
  <c r="D12" i="44"/>
  <c r="C12" i="44"/>
  <c r="G14" i="43"/>
  <c r="F14" i="43"/>
  <c r="E14" i="43"/>
  <c r="D14" i="43"/>
  <c r="C14" i="43"/>
  <c r="G13" i="43"/>
  <c r="F13" i="43"/>
  <c r="E13" i="43"/>
  <c r="D13" i="43"/>
  <c r="C13" i="43"/>
  <c r="G12" i="43"/>
  <c r="F12" i="43"/>
  <c r="E12" i="43"/>
  <c r="D12" i="43"/>
  <c r="C12" i="43"/>
  <c r="E89" i="28" l="1"/>
  <c r="F89" i="28"/>
  <c r="M127" i="27"/>
  <c r="N144" i="27"/>
  <c r="L144" i="27"/>
  <c r="K144" i="27"/>
  <c r="M144" i="27"/>
  <c r="L110" i="27"/>
  <c r="L127" i="27"/>
  <c r="M110" i="27"/>
  <c r="K110" i="27"/>
  <c r="K127" i="27"/>
  <c r="N127" i="27"/>
  <c r="F74" i="28"/>
  <c r="G74" i="28" s="1"/>
  <c r="M61" i="28" s="1"/>
  <c r="D60" i="28"/>
  <c r="F60" i="28" s="1"/>
  <c r="B34" i="29"/>
  <c r="L34" i="29"/>
  <c r="Q34" i="29"/>
  <c r="W34" i="29"/>
  <c r="AZ34" i="29"/>
  <c r="AY34" i="29" s="1"/>
  <c r="AR34" i="29"/>
  <c r="AQ34" i="29" s="1"/>
  <c r="AJ34" i="29"/>
  <c r="AI34" i="29" s="1"/>
  <c r="J14" i="34"/>
  <c r="I14" i="34"/>
  <c r="H14" i="34"/>
  <c r="G14" i="34"/>
  <c r="F14" i="34"/>
  <c r="E14" i="34"/>
  <c r="J13" i="34"/>
  <c r="I13" i="34"/>
  <c r="H13" i="34"/>
  <c r="G13" i="34"/>
  <c r="F13" i="34"/>
  <c r="E13" i="34"/>
  <c r="J12" i="34"/>
  <c r="I12" i="34"/>
  <c r="H12" i="34"/>
  <c r="G12" i="34"/>
  <c r="F12" i="34"/>
  <c r="E12" i="34"/>
  <c r="H14" i="33"/>
  <c r="G14" i="33"/>
  <c r="F14" i="33"/>
  <c r="E14" i="33"/>
  <c r="D14" i="33"/>
  <c r="C14" i="33"/>
  <c r="H13" i="33"/>
  <c r="G13" i="33"/>
  <c r="F13" i="33"/>
  <c r="E13" i="33"/>
  <c r="D13" i="33"/>
  <c r="C13" i="33"/>
  <c r="H12" i="33"/>
  <c r="G12" i="33"/>
  <c r="F12" i="33"/>
  <c r="E12" i="33"/>
  <c r="D12" i="33"/>
  <c r="C12" i="33"/>
  <c r="G14" i="32"/>
  <c r="F14" i="32"/>
  <c r="E14" i="32"/>
  <c r="D14" i="32"/>
  <c r="C14" i="32"/>
  <c r="G13" i="32"/>
  <c r="F13" i="32"/>
  <c r="E13" i="32"/>
  <c r="D13" i="32"/>
  <c r="C13" i="32"/>
  <c r="G12" i="32"/>
  <c r="F12" i="32"/>
  <c r="E12" i="32"/>
  <c r="D12" i="32"/>
  <c r="C12" i="32"/>
  <c r="J14" i="37"/>
  <c r="I14" i="37"/>
  <c r="H14" i="37"/>
  <c r="G14" i="37"/>
  <c r="F14" i="37"/>
  <c r="E14" i="37"/>
  <c r="J13" i="37"/>
  <c r="I13" i="37"/>
  <c r="H13" i="37"/>
  <c r="G13" i="37"/>
  <c r="F13" i="37"/>
  <c r="E13" i="37"/>
  <c r="J12" i="37"/>
  <c r="I12" i="37"/>
  <c r="H12" i="37"/>
  <c r="G12" i="37"/>
  <c r="F12" i="37"/>
  <c r="E12" i="37"/>
  <c r="H14" i="39"/>
  <c r="G14" i="39"/>
  <c r="F14" i="39"/>
  <c r="E14" i="39"/>
  <c r="D14" i="39"/>
  <c r="C14" i="39"/>
  <c r="H13" i="39"/>
  <c r="G13" i="39"/>
  <c r="F13" i="39"/>
  <c r="E13" i="39"/>
  <c r="D13" i="39"/>
  <c r="C13" i="39"/>
  <c r="H12" i="39"/>
  <c r="G12" i="39"/>
  <c r="F12" i="39"/>
  <c r="E12" i="39"/>
  <c r="D12" i="39"/>
  <c r="C12" i="39"/>
  <c r="G14" i="38"/>
  <c r="F14" i="38"/>
  <c r="E14" i="38"/>
  <c r="D14" i="38"/>
  <c r="C14" i="38"/>
  <c r="G13" i="38"/>
  <c r="F13" i="38"/>
  <c r="E13" i="38"/>
  <c r="D13" i="38"/>
  <c r="C13" i="38"/>
  <c r="G12" i="38"/>
  <c r="F12" i="38"/>
  <c r="E12" i="38"/>
  <c r="D12" i="38"/>
  <c r="C12" i="38"/>
  <c r="R43" i="27"/>
  <c r="I143" i="27" s="1"/>
  <c r="Q43" i="27"/>
  <c r="I126" i="27" s="1"/>
  <c r="N43" i="27"/>
  <c r="G143" i="27" s="1"/>
  <c r="M43" i="27"/>
  <c r="G126" i="27" s="1"/>
  <c r="L43" i="27"/>
  <c r="G109" i="27" s="1"/>
  <c r="I43" i="27"/>
  <c r="E143" i="27" s="1"/>
  <c r="H43" i="27"/>
  <c r="E126" i="27" s="1"/>
  <c r="G43" i="27"/>
  <c r="E109" i="27" s="1"/>
  <c r="D43" i="27"/>
  <c r="C143" i="27" s="1"/>
  <c r="C43" i="27"/>
  <c r="C126" i="27" s="1"/>
  <c r="B43" i="27"/>
  <c r="C109" i="27" s="1"/>
  <c r="R42" i="27"/>
  <c r="I142" i="27" s="1"/>
  <c r="Q42" i="27"/>
  <c r="I125" i="27" s="1"/>
  <c r="N42" i="27"/>
  <c r="G142" i="27" s="1"/>
  <c r="M42" i="27"/>
  <c r="G125" i="27" s="1"/>
  <c r="L42" i="27"/>
  <c r="G108" i="27" s="1"/>
  <c r="I42" i="27"/>
  <c r="E142" i="27" s="1"/>
  <c r="H42" i="27"/>
  <c r="E125" i="27" s="1"/>
  <c r="G42" i="27"/>
  <c r="E108" i="27" s="1"/>
  <c r="D42" i="27"/>
  <c r="C142" i="27" s="1"/>
  <c r="C42" i="27"/>
  <c r="C125" i="27" s="1"/>
  <c r="B42" i="27"/>
  <c r="C108" i="27" s="1"/>
  <c r="R41" i="27"/>
  <c r="I141" i="27" s="1"/>
  <c r="Q41" i="27"/>
  <c r="I124" i="27" s="1"/>
  <c r="N41" i="27"/>
  <c r="G141" i="27" s="1"/>
  <c r="M41" i="27"/>
  <c r="G124" i="27" s="1"/>
  <c r="L41" i="27"/>
  <c r="G107" i="27" s="1"/>
  <c r="I41" i="27"/>
  <c r="E141" i="27" s="1"/>
  <c r="H41" i="27"/>
  <c r="E124" i="27" s="1"/>
  <c r="G41" i="27"/>
  <c r="E107" i="27" s="1"/>
  <c r="D41" i="27"/>
  <c r="C141" i="27" s="1"/>
  <c r="C41" i="27"/>
  <c r="C124" i="27" s="1"/>
  <c r="B41" i="27"/>
  <c r="C107" i="27" s="1"/>
  <c r="R40" i="27"/>
  <c r="I140" i="27" s="1"/>
  <c r="Q40" i="27"/>
  <c r="I123" i="27" s="1"/>
  <c r="N40" i="27"/>
  <c r="G140" i="27" s="1"/>
  <c r="M40" i="27"/>
  <c r="G123" i="27" s="1"/>
  <c r="L40" i="27"/>
  <c r="G106" i="27" s="1"/>
  <c r="I40" i="27"/>
  <c r="E140" i="27" s="1"/>
  <c r="H40" i="27"/>
  <c r="E123" i="27" s="1"/>
  <c r="G40" i="27"/>
  <c r="E106" i="27" s="1"/>
  <c r="D40" i="27"/>
  <c r="C140" i="27" s="1"/>
  <c r="C40" i="27"/>
  <c r="C123" i="27" s="1"/>
  <c r="B40" i="27"/>
  <c r="C106" i="27" s="1"/>
  <c r="R39" i="27"/>
  <c r="I139" i="27" s="1"/>
  <c r="Q39" i="27"/>
  <c r="I122" i="27" s="1"/>
  <c r="N39" i="27"/>
  <c r="G139" i="27" s="1"/>
  <c r="M39" i="27"/>
  <c r="G122" i="27" s="1"/>
  <c r="L39" i="27"/>
  <c r="G105" i="27" s="1"/>
  <c r="I39" i="27"/>
  <c r="E139" i="27" s="1"/>
  <c r="H39" i="27"/>
  <c r="E122" i="27" s="1"/>
  <c r="G39" i="27"/>
  <c r="E105" i="27" s="1"/>
  <c r="D39" i="27"/>
  <c r="C139" i="27" s="1"/>
  <c r="C39" i="27"/>
  <c r="C122" i="27" s="1"/>
  <c r="B39" i="27"/>
  <c r="C105" i="27" s="1"/>
  <c r="R38" i="27"/>
  <c r="I138" i="27" s="1"/>
  <c r="Q38" i="27"/>
  <c r="I121" i="27" s="1"/>
  <c r="N38" i="27"/>
  <c r="G138" i="27" s="1"/>
  <c r="M38" i="27"/>
  <c r="G121" i="27" s="1"/>
  <c r="L38" i="27"/>
  <c r="G104" i="27" s="1"/>
  <c r="I38" i="27"/>
  <c r="E138" i="27" s="1"/>
  <c r="H38" i="27"/>
  <c r="E121" i="27" s="1"/>
  <c r="G38" i="27"/>
  <c r="E104" i="27" s="1"/>
  <c r="D38" i="27"/>
  <c r="C138" i="27" s="1"/>
  <c r="C38" i="27"/>
  <c r="C121" i="27" s="1"/>
  <c r="B38" i="27"/>
  <c r="C104" i="27" s="1"/>
  <c r="R37" i="27"/>
  <c r="I137" i="27" s="1"/>
  <c r="Q37" i="27"/>
  <c r="I120" i="27" s="1"/>
  <c r="N37" i="27"/>
  <c r="G137" i="27" s="1"/>
  <c r="M37" i="27"/>
  <c r="G120" i="27" s="1"/>
  <c r="L37" i="27"/>
  <c r="G103" i="27" s="1"/>
  <c r="I37" i="27"/>
  <c r="E137" i="27" s="1"/>
  <c r="H37" i="27"/>
  <c r="E120" i="27" s="1"/>
  <c r="G37" i="27"/>
  <c r="E103" i="27" s="1"/>
  <c r="D37" i="27"/>
  <c r="C137" i="27" s="1"/>
  <c r="C37" i="27"/>
  <c r="C120" i="27" s="1"/>
  <c r="B37" i="27"/>
  <c r="C103" i="27" s="1"/>
  <c r="R36" i="27"/>
  <c r="I136" i="27" s="1"/>
  <c r="Q36" i="27"/>
  <c r="I119" i="27" s="1"/>
  <c r="N36" i="27"/>
  <c r="G136" i="27" s="1"/>
  <c r="M36" i="27"/>
  <c r="G119" i="27" s="1"/>
  <c r="L36" i="27"/>
  <c r="G102" i="27" s="1"/>
  <c r="I36" i="27"/>
  <c r="E136" i="27" s="1"/>
  <c r="H36" i="27"/>
  <c r="E119" i="27" s="1"/>
  <c r="G36" i="27"/>
  <c r="E102" i="27" s="1"/>
  <c r="D36" i="27"/>
  <c r="C136" i="27" s="1"/>
  <c r="C36" i="27"/>
  <c r="C119" i="27" s="1"/>
  <c r="B36" i="27"/>
  <c r="C102" i="27" s="1"/>
  <c r="R35" i="27"/>
  <c r="I135" i="27" s="1"/>
  <c r="Q35" i="27"/>
  <c r="I118" i="27" s="1"/>
  <c r="N35" i="27"/>
  <c r="G135" i="27" s="1"/>
  <c r="M35" i="27"/>
  <c r="G118" i="27" s="1"/>
  <c r="L35" i="27"/>
  <c r="G101" i="27" s="1"/>
  <c r="I35" i="27"/>
  <c r="E135" i="27" s="1"/>
  <c r="H35" i="27"/>
  <c r="E118" i="27" s="1"/>
  <c r="G35" i="27"/>
  <c r="E101" i="27" s="1"/>
  <c r="D35" i="27"/>
  <c r="C135" i="27" s="1"/>
  <c r="C35" i="27"/>
  <c r="C118" i="27" s="1"/>
  <c r="B35" i="27"/>
  <c r="C101" i="27" s="1"/>
  <c r="R34" i="27"/>
  <c r="I134" i="27" s="1"/>
  <c r="Q34" i="27"/>
  <c r="I117" i="27" s="1"/>
  <c r="N34" i="27"/>
  <c r="G134" i="27" s="1"/>
  <c r="M34" i="27"/>
  <c r="G117" i="27" s="1"/>
  <c r="L34" i="27"/>
  <c r="G100" i="27" s="1"/>
  <c r="I34" i="27"/>
  <c r="E134" i="27" s="1"/>
  <c r="H34" i="27"/>
  <c r="E117" i="27" s="1"/>
  <c r="G34" i="27"/>
  <c r="E100" i="27" s="1"/>
  <c r="D34" i="27"/>
  <c r="C134" i="27" s="1"/>
  <c r="C34" i="27"/>
  <c r="C117" i="27" s="1"/>
  <c r="B34" i="27"/>
  <c r="C100" i="27" s="1"/>
  <c r="R33" i="27"/>
  <c r="I133" i="27" s="1"/>
  <c r="N33" i="27"/>
  <c r="G133" i="27" s="1"/>
  <c r="I33" i="27"/>
  <c r="E133" i="27" s="1"/>
  <c r="D33" i="27"/>
  <c r="C133" i="27" s="1"/>
  <c r="R28" i="27"/>
  <c r="H143" i="27" s="1"/>
  <c r="Q28" i="27"/>
  <c r="H126" i="27" s="1"/>
  <c r="N28" i="27"/>
  <c r="F143" i="27" s="1"/>
  <c r="M143" i="27" s="1"/>
  <c r="M28" i="27"/>
  <c r="F126" i="27" s="1"/>
  <c r="L28" i="27"/>
  <c r="F109" i="27" s="1"/>
  <c r="I28" i="27"/>
  <c r="D143" i="27" s="1"/>
  <c r="H28" i="27"/>
  <c r="D126" i="27" s="1"/>
  <c r="G28" i="27"/>
  <c r="D109" i="27" s="1"/>
  <c r="D28" i="27"/>
  <c r="B143" i="27" s="1"/>
  <c r="C28" i="27"/>
  <c r="B126" i="27" s="1"/>
  <c r="B28" i="27"/>
  <c r="B109" i="27" s="1"/>
  <c r="K109" i="27" s="1"/>
  <c r="R27" i="27"/>
  <c r="H142" i="27" s="1"/>
  <c r="Q27" i="27"/>
  <c r="H125" i="27" s="1"/>
  <c r="N27" i="27"/>
  <c r="F142" i="27" s="1"/>
  <c r="M27" i="27"/>
  <c r="F125" i="27" s="1"/>
  <c r="L27" i="27"/>
  <c r="F108" i="27" s="1"/>
  <c r="I27" i="27"/>
  <c r="D142" i="27" s="1"/>
  <c r="H27" i="27"/>
  <c r="D125" i="27" s="1"/>
  <c r="G27" i="27"/>
  <c r="D108" i="27" s="1"/>
  <c r="L108" i="27" s="1"/>
  <c r="D27" i="27"/>
  <c r="B142" i="27" s="1"/>
  <c r="C27" i="27"/>
  <c r="B125" i="27" s="1"/>
  <c r="B27" i="27"/>
  <c r="B108" i="27" s="1"/>
  <c r="R26" i="27"/>
  <c r="H141" i="27" s="1"/>
  <c r="Q26" i="27"/>
  <c r="H124" i="27" s="1"/>
  <c r="N26" i="27"/>
  <c r="F141" i="27" s="1"/>
  <c r="M26" i="27"/>
  <c r="F124" i="27" s="1"/>
  <c r="L26" i="27"/>
  <c r="F107" i="27" s="1"/>
  <c r="M107" i="27" s="1"/>
  <c r="I26" i="27"/>
  <c r="D141" i="27" s="1"/>
  <c r="H26" i="27"/>
  <c r="D124" i="27" s="1"/>
  <c r="G26" i="27"/>
  <c r="D107" i="27" s="1"/>
  <c r="D26" i="27"/>
  <c r="B141" i="27" s="1"/>
  <c r="C26" i="27"/>
  <c r="B124" i="27" s="1"/>
  <c r="B26" i="27"/>
  <c r="B107" i="27" s="1"/>
  <c r="R25" i="27"/>
  <c r="H140" i="27" s="1"/>
  <c r="Q25" i="27"/>
  <c r="H123" i="27" s="1"/>
  <c r="N25" i="27"/>
  <c r="F140" i="27" s="1"/>
  <c r="M25" i="27"/>
  <c r="F123" i="27" s="1"/>
  <c r="L25" i="27"/>
  <c r="F106" i="27" s="1"/>
  <c r="I25" i="27"/>
  <c r="D140" i="27" s="1"/>
  <c r="H25" i="27"/>
  <c r="D123" i="27" s="1"/>
  <c r="G25" i="27"/>
  <c r="D106" i="27" s="1"/>
  <c r="D25" i="27"/>
  <c r="B140" i="27" s="1"/>
  <c r="C25" i="27"/>
  <c r="B123" i="27" s="1"/>
  <c r="K123" i="27" s="1"/>
  <c r="B25" i="27"/>
  <c r="B106" i="27" s="1"/>
  <c r="R24" i="27"/>
  <c r="H139" i="27" s="1"/>
  <c r="Q24" i="27"/>
  <c r="H122" i="27" s="1"/>
  <c r="N24" i="27"/>
  <c r="F139" i="27" s="1"/>
  <c r="M24" i="27"/>
  <c r="F122" i="27" s="1"/>
  <c r="L24" i="27"/>
  <c r="F105" i="27" s="1"/>
  <c r="I24" i="27"/>
  <c r="D139" i="27" s="1"/>
  <c r="H24" i="27"/>
  <c r="D122" i="27" s="1"/>
  <c r="G24" i="27"/>
  <c r="D105" i="27" s="1"/>
  <c r="D24" i="27"/>
  <c r="B139" i="27" s="1"/>
  <c r="C24" i="27"/>
  <c r="B122" i="27" s="1"/>
  <c r="B24" i="27"/>
  <c r="B105" i="27" s="1"/>
  <c r="R23" i="27"/>
  <c r="H138" i="27" s="1"/>
  <c r="Q23" i="27"/>
  <c r="H121" i="27" s="1"/>
  <c r="N23" i="27"/>
  <c r="F138" i="27" s="1"/>
  <c r="M23" i="27"/>
  <c r="F121" i="27" s="1"/>
  <c r="M121" i="27" s="1"/>
  <c r="L23" i="27"/>
  <c r="F104" i="27" s="1"/>
  <c r="I23" i="27"/>
  <c r="D138" i="27" s="1"/>
  <c r="H23" i="27"/>
  <c r="D121" i="27" s="1"/>
  <c r="G23" i="27"/>
  <c r="D104" i="27" s="1"/>
  <c r="D23" i="27"/>
  <c r="B138" i="27" s="1"/>
  <c r="C23" i="27"/>
  <c r="B121" i="27" s="1"/>
  <c r="B23" i="27"/>
  <c r="B104" i="27" s="1"/>
  <c r="R22" i="27"/>
  <c r="H137" i="27" s="1"/>
  <c r="Q22" i="27"/>
  <c r="H120" i="27" s="1"/>
  <c r="N22" i="27"/>
  <c r="F137" i="27" s="1"/>
  <c r="M22" i="27"/>
  <c r="F120" i="27" s="1"/>
  <c r="L22" i="27"/>
  <c r="F103" i="27" s="1"/>
  <c r="I22" i="27"/>
  <c r="D137" i="27" s="1"/>
  <c r="H22" i="27"/>
  <c r="D120" i="27" s="1"/>
  <c r="G22" i="27"/>
  <c r="D103" i="27" s="1"/>
  <c r="D22" i="27"/>
  <c r="B137" i="27" s="1"/>
  <c r="K137" i="27" s="1"/>
  <c r="C22" i="27"/>
  <c r="B120" i="27" s="1"/>
  <c r="B22" i="27"/>
  <c r="B103" i="27" s="1"/>
  <c r="R21" i="27"/>
  <c r="H136" i="27" s="1"/>
  <c r="Q21" i="27"/>
  <c r="H119" i="27" s="1"/>
  <c r="N21" i="27"/>
  <c r="F136" i="27" s="1"/>
  <c r="M21" i="27"/>
  <c r="F119" i="27" s="1"/>
  <c r="L21" i="27"/>
  <c r="F102" i="27" s="1"/>
  <c r="I21" i="27"/>
  <c r="D136" i="27" s="1"/>
  <c r="H21" i="27"/>
  <c r="D119" i="27" s="1"/>
  <c r="G21" i="27"/>
  <c r="D102" i="27" s="1"/>
  <c r="D21" i="27"/>
  <c r="B136" i="27" s="1"/>
  <c r="C21" i="27"/>
  <c r="B119" i="27" s="1"/>
  <c r="B21" i="27"/>
  <c r="B102" i="27" s="1"/>
  <c r="R20" i="27"/>
  <c r="H135" i="27" s="1"/>
  <c r="Q20" i="27"/>
  <c r="H118" i="27" s="1"/>
  <c r="N20" i="27"/>
  <c r="F135" i="27" s="1"/>
  <c r="M135" i="27" s="1"/>
  <c r="M20" i="27"/>
  <c r="F118" i="27" s="1"/>
  <c r="L20" i="27"/>
  <c r="F101" i="27" s="1"/>
  <c r="I20" i="27"/>
  <c r="D135" i="27" s="1"/>
  <c r="H20" i="27"/>
  <c r="D118" i="27" s="1"/>
  <c r="G20" i="27"/>
  <c r="D101" i="27" s="1"/>
  <c r="D20" i="27"/>
  <c r="B135" i="27" s="1"/>
  <c r="C20" i="27"/>
  <c r="B118" i="27" s="1"/>
  <c r="B20" i="27"/>
  <c r="B101" i="27" s="1"/>
  <c r="K101" i="27" s="1"/>
  <c r="R19" i="27"/>
  <c r="H134" i="27" s="1"/>
  <c r="Q19" i="27"/>
  <c r="H117" i="27" s="1"/>
  <c r="N19" i="27"/>
  <c r="F134" i="27" s="1"/>
  <c r="M19" i="27"/>
  <c r="F117" i="27" s="1"/>
  <c r="L19" i="27"/>
  <c r="F100" i="27" s="1"/>
  <c r="I19" i="27"/>
  <c r="D134" i="27" s="1"/>
  <c r="H19" i="27"/>
  <c r="D117" i="27" s="1"/>
  <c r="G19" i="27"/>
  <c r="D100" i="27" s="1"/>
  <c r="L100" i="27" s="1"/>
  <c r="D19" i="27"/>
  <c r="B134" i="27" s="1"/>
  <c r="C19" i="27"/>
  <c r="B117" i="27" s="1"/>
  <c r="B19" i="27"/>
  <c r="B100" i="27" s="1"/>
  <c r="R18" i="27"/>
  <c r="H133" i="27" s="1"/>
  <c r="N18" i="27"/>
  <c r="F133" i="27" s="1"/>
  <c r="I18" i="27"/>
  <c r="D133" i="27" s="1"/>
  <c r="D18" i="27"/>
  <c r="B133" i="27" s="1"/>
  <c r="N13" i="27"/>
  <c r="D59" i="27" s="1"/>
  <c r="M13" i="27"/>
  <c r="D74" i="27" s="1"/>
  <c r="L13" i="27"/>
  <c r="D92" i="27" s="1"/>
  <c r="I13" i="27"/>
  <c r="C59" i="27" s="1"/>
  <c r="H13" i="27"/>
  <c r="C74" i="27" s="1"/>
  <c r="G13" i="27"/>
  <c r="C92" i="27" s="1"/>
  <c r="D13" i="27"/>
  <c r="B59" i="27" s="1"/>
  <c r="C13" i="27"/>
  <c r="B74" i="27" s="1"/>
  <c r="B13" i="27"/>
  <c r="B92" i="27" s="1"/>
  <c r="N12" i="27"/>
  <c r="D58" i="27" s="1"/>
  <c r="M12" i="27"/>
  <c r="D73" i="27" s="1"/>
  <c r="L12" i="27"/>
  <c r="D91" i="27" s="1"/>
  <c r="I12" i="27"/>
  <c r="C58" i="27" s="1"/>
  <c r="H12" i="27"/>
  <c r="C73" i="27" s="1"/>
  <c r="G12" i="27"/>
  <c r="C91" i="27" s="1"/>
  <c r="D12" i="27"/>
  <c r="B58" i="27" s="1"/>
  <c r="C12" i="27"/>
  <c r="B73" i="27" s="1"/>
  <c r="B12" i="27"/>
  <c r="B91" i="27" s="1"/>
  <c r="N11" i="27"/>
  <c r="D57" i="27" s="1"/>
  <c r="M11" i="27"/>
  <c r="D72" i="27" s="1"/>
  <c r="L11" i="27"/>
  <c r="D90" i="27" s="1"/>
  <c r="I11" i="27"/>
  <c r="C57" i="27" s="1"/>
  <c r="H11" i="27"/>
  <c r="C72" i="27" s="1"/>
  <c r="G11" i="27"/>
  <c r="C90" i="27" s="1"/>
  <c r="D11" i="27"/>
  <c r="B57" i="27" s="1"/>
  <c r="C11" i="27"/>
  <c r="B72" i="27" s="1"/>
  <c r="B11" i="27"/>
  <c r="B90" i="27" s="1"/>
  <c r="N10" i="27"/>
  <c r="D56" i="27" s="1"/>
  <c r="M10" i="27"/>
  <c r="D71" i="27" s="1"/>
  <c r="L10" i="27"/>
  <c r="D89" i="27" s="1"/>
  <c r="I10" i="27"/>
  <c r="C56" i="27" s="1"/>
  <c r="H10" i="27"/>
  <c r="C71" i="27" s="1"/>
  <c r="G10" i="27"/>
  <c r="C89" i="27" s="1"/>
  <c r="D10" i="27"/>
  <c r="B56" i="27" s="1"/>
  <c r="C10" i="27"/>
  <c r="B71" i="27" s="1"/>
  <c r="B10" i="27"/>
  <c r="B89" i="27" s="1"/>
  <c r="N9" i="27"/>
  <c r="D55" i="27" s="1"/>
  <c r="M9" i="27"/>
  <c r="D70" i="27" s="1"/>
  <c r="L9" i="27"/>
  <c r="D88" i="27" s="1"/>
  <c r="I9" i="27"/>
  <c r="C55" i="27" s="1"/>
  <c r="H9" i="27"/>
  <c r="C70" i="27" s="1"/>
  <c r="G9" i="27"/>
  <c r="C88" i="27" s="1"/>
  <c r="D9" i="27"/>
  <c r="B55" i="27" s="1"/>
  <c r="C9" i="27"/>
  <c r="B70" i="27" s="1"/>
  <c r="B9" i="27"/>
  <c r="B88" i="27" s="1"/>
  <c r="N8" i="27"/>
  <c r="D54" i="27" s="1"/>
  <c r="M8" i="27"/>
  <c r="D69" i="27" s="1"/>
  <c r="L8" i="27"/>
  <c r="D87" i="27" s="1"/>
  <c r="I8" i="27"/>
  <c r="C54" i="27" s="1"/>
  <c r="H8" i="27"/>
  <c r="C69" i="27" s="1"/>
  <c r="G8" i="27"/>
  <c r="C87" i="27" s="1"/>
  <c r="D8" i="27"/>
  <c r="B54" i="27" s="1"/>
  <c r="C8" i="27"/>
  <c r="B69" i="27" s="1"/>
  <c r="B8" i="27"/>
  <c r="B87" i="27" s="1"/>
  <c r="N7" i="27"/>
  <c r="D53" i="27" s="1"/>
  <c r="M7" i="27"/>
  <c r="D68" i="27" s="1"/>
  <c r="L7" i="27"/>
  <c r="D86" i="27" s="1"/>
  <c r="I7" i="27"/>
  <c r="C53" i="27" s="1"/>
  <c r="H7" i="27"/>
  <c r="C68" i="27" s="1"/>
  <c r="G7" i="27"/>
  <c r="C86" i="27" s="1"/>
  <c r="D7" i="27"/>
  <c r="B53" i="27" s="1"/>
  <c r="C7" i="27"/>
  <c r="B68" i="27" s="1"/>
  <c r="B7" i="27"/>
  <c r="B86" i="27" s="1"/>
  <c r="N6" i="27"/>
  <c r="D52" i="27" s="1"/>
  <c r="M6" i="27"/>
  <c r="D67" i="27" s="1"/>
  <c r="L6" i="27"/>
  <c r="D85" i="27" s="1"/>
  <c r="I6" i="27"/>
  <c r="C52" i="27" s="1"/>
  <c r="H6" i="27"/>
  <c r="C67" i="27" s="1"/>
  <c r="G6" i="27"/>
  <c r="C85" i="27" s="1"/>
  <c r="D6" i="27"/>
  <c r="B52" i="27" s="1"/>
  <c r="C6" i="27"/>
  <c r="B67" i="27" s="1"/>
  <c r="B6" i="27"/>
  <c r="B85" i="27" s="1"/>
  <c r="N5" i="27"/>
  <c r="D51" i="27" s="1"/>
  <c r="M5" i="27"/>
  <c r="D66" i="27" s="1"/>
  <c r="L5" i="27"/>
  <c r="D84" i="27" s="1"/>
  <c r="I5" i="27"/>
  <c r="C51" i="27" s="1"/>
  <c r="H5" i="27"/>
  <c r="C66" i="27" s="1"/>
  <c r="G5" i="27"/>
  <c r="C84" i="27" s="1"/>
  <c r="D5" i="27"/>
  <c r="B51" i="27" s="1"/>
  <c r="C5" i="27"/>
  <c r="B66" i="27" s="1"/>
  <c r="B5" i="27"/>
  <c r="B84" i="27" s="1"/>
  <c r="N4" i="27"/>
  <c r="D50" i="27" s="1"/>
  <c r="M4" i="27"/>
  <c r="D65" i="27" s="1"/>
  <c r="L4" i="27"/>
  <c r="D83" i="27" s="1"/>
  <c r="I4" i="27"/>
  <c r="C50" i="27" s="1"/>
  <c r="H4" i="27"/>
  <c r="C65" i="27" s="1"/>
  <c r="G4" i="27"/>
  <c r="C83" i="27" s="1"/>
  <c r="D4" i="27"/>
  <c r="B50" i="27" s="1"/>
  <c r="C4" i="27"/>
  <c r="B65" i="27" s="1"/>
  <c r="B4" i="27"/>
  <c r="B83" i="27" s="1"/>
  <c r="N3" i="27"/>
  <c r="D49" i="27" s="1"/>
  <c r="I3" i="27"/>
  <c r="C49" i="27" s="1"/>
  <c r="D3" i="27"/>
  <c r="B49" i="27" s="1"/>
  <c r="D133" i="28"/>
  <c r="G134" i="28" s="1"/>
  <c r="J134" i="28" s="1"/>
  <c r="C133" i="28"/>
  <c r="F134" i="28" s="1"/>
  <c r="I134" i="28" s="1"/>
  <c r="B133" i="28"/>
  <c r="E134" i="28" s="1"/>
  <c r="H134" i="28" s="1"/>
  <c r="D132" i="28"/>
  <c r="C132" i="28"/>
  <c r="B132" i="28"/>
  <c r="D131" i="28"/>
  <c r="C131" i="28"/>
  <c r="B131" i="28"/>
  <c r="D130" i="28"/>
  <c r="C130" i="28"/>
  <c r="B130" i="28"/>
  <c r="D129" i="28"/>
  <c r="C129" i="28"/>
  <c r="B129" i="28"/>
  <c r="D128" i="28"/>
  <c r="C128" i="28"/>
  <c r="B128" i="28"/>
  <c r="D127" i="28"/>
  <c r="C127" i="28"/>
  <c r="B127" i="28"/>
  <c r="D126" i="28"/>
  <c r="C126" i="28"/>
  <c r="B126" i="28"/>
  <c r="D125" i="28"/>
  <c r="C125" i="28"/>
  <c r="B125" i="28"/>
  <c r="D124" i="28"/>
  <c r="C124" i="28"/>
  <c r="B124" i="28"/>
  <c r="D123" i="28"/>
  <c r="D118" i="28"/>
  <c r="G119" i="28" s="1"/>
  <c r="J119" i="28" s="1"/>
  <c r="C118" i="28"/>
  <c r="F119" i="28" s="1"/>
  <c r="I119" i="28" s="1"/>
  <c r="B118" i="28"/>
  <c r="E119" i="28" s="1"/>
  <c r="H119" i="28" s="1"/>
  <c r="D117" i="28"/>
  <c r="C117" i="28"/>
  <c r="B117" i="28"/>
  <c r="D116" i="28"/>
  <c r="C116" i="28"/>
  <c r="B116" i="28"/>
  <c r="D115" i="28"/>
  <c r="C115" i="28"/>
  <c r="B115" i="28"/>
  <c r="D114" i="28"/>
  <c r="C114" i="28"/>
  <c r="B114" i="28"/>
  <c r="D113" i="28"/>
  <c r="C113" i="28"/>
  <c r="B113" i="28"/>
  <c r="D112" i="28"/>
  <c r="C112" i="28"/>
  <c r="B112" i="28"/>
  <c r="D111" i="28"/>
  <c r="C111" i="28"/>
  <c r="B111" i="28"/>
  <c r="D110" i="28"/>
  <c r="C110" i="28"/>
  <c r="B110" i="28"/>
  <c r="D109" i="28"/>
  <c r="C109" i="28"/>
  <c r="B109" i="28"/>
  <c r="D108" i="28"/>
  <c r="D103" i="28"/>
  <c r="G104" i="28" s="1"/>
  <c r="J104" i="28" s="1"/>
  <c r="P104" i="28" s="1"/>
  <c r="C103" i="28"/>
  <c r="F104" i="28" s="1"/>
  <c r="I104" i="28" s="1"/>
  <c r="O104" i="28" s="1"/>
  <c r="B103" i="28"/>
  <c r="E104" i="28" s="1"/>
  <c r="H104" i="28" s="1"/>
  <c r="N104" i="28" s="1"/>
  <c r="D102" i="28"/>
  <c r="C102" i="28"/>
  <c r="B102" i="28"/>
  <c r="D101" i="28"/>
  <c r="C101" i="28"/>
  <c r="B101" i="28"/>
  <c r="D100" i="28"/>
  <c r="C100" i="28"/>
  <c r="B100" i="28"/>
  <c r="D99" i="28"/>
  <c r="C99" i="28"/>
  <c r="B99" i="28"/>
  <c r="D98" i="28"/>
  <c r="C98" i="28"/>
  <c r="B98" i="28"/>
  <c r="D97" i="28"/>
  <c r="C97" i="28"/>
  <c r="B97" i="28"/>
  <c r="D96" i="28"/>
  <c r="C96" i="28"/>
  <c r="B96" i="28"/>
  <c r="D95" i="28"/>
  <c r="C95" i="28"/>
  <c r="B95" i="28"/>
  <c r="D94" i="28"/>
  <c r="C94" i="28"/>
  <c r="B94" i="28"/>
  <c r="D93" i="28"/>
  <c r="C88" i="28"/>
  <c r="B88" i="28"/>
  <c r="C87" i="28"/>
  <c r="B87" i="28"/>
  <c r="C86" i="28"/>
  <c r="B86" i="28"/>
  <c r="C85" i="28"/>
  <c r="B85" i="28"/>
  <c r="C84" i="28"/>
  <c r="B84" i="28"/>
  <c r="C83" i="28"/>
  <c r="B83" i="28"/>
  <c r="C82" i="28"/>
  <c r="B82" i="28"/>
  <c r="C81" i="28"/>
  <c r="B81" i="28"/>
  <c r="C80" i="28"/>
  <c r="B80" i="28"/>
  <c r="C79" i="28"/>
  <c r="B79" i="28"/>
  <c r="C78" i="28"/>
  <c r="B78" i="28"/>
  <c r="C73" i="28"/>
  <c r="B73" i="28"/>
  <c r="C72" i="28"/>
  <c r="B72" i="28"/>
  <c r="C71" i="28"/>
  <c r="B71" i="28"/>
  <c r="C70" i="28"/>
  <c r="B70" i="28"/>
  <c r="C69" i="28"/>
  <c r="B69" i="28"/>
  <c r="C68" i="28"/>
  <c r="B68" i="28"/>
  <c r="C67" i="28"/>
  <c r="B67" i="28"/>
  <c r="C66" i="28"/>
  <c r="B66" i="28"/>
  <c r="C65" i="28"/>
  <c r="B65" i="28"/>
  <c r="C64" i="28"/>
  <c r="B64" i="28"/>
  <c r="B59" i="28"/>
  <c r="D59" i="28" s="1"/>
  <c r="C58" i="28"/>
  <c r="B58" i="28"/>
  <c r="C57" i="28"/>
  <c r="B57" i="28"/>
  <c r="C56" i="28"/>
  <c r="B56" i="28"/>
  <c r="E149" i="28"/>
  <c r="A149" i="28"/>
  <c r="C55" i="28"/>
  <c r="B55" i="28"/>
  <c r="E148" i="28"/>
  <c r="A148" i="28"/>
  <c r="C54" i="28"/>
  <c r="B54" i="28"/>
  <c r="E147" i="28"/>
  <c r="A147" i="28"/>
  <c r="C53" i="28"/>
  <c r="B53" i="28"/>
  <c r="E146" i="28"/>
  <c r="A146" i="28"/>
  <c r="C52" i="28"/>
  <c r="B52" i="28"/>
  <c r="E145" i="28"/>
  <c r="A145" i="28"/>
  <c r="C51" i="28"/>
  <c r="B51" i="28"/>
  <c r="E144" i="28"/>
  <c r="A144" i="28"/>
  <c r="C50" i="28"/>
  <c r="B50" i="28"/>
  <c r="E143" i="28"/>
  <c r="A143" i="28"/>
  <c r="E142" i="28"/>
  <c r="A142" i="28"/>
  <c r="E141" i="28"/>
  <c r="A141" i="28"/>
  <c r="E140" i="28"/>
  <c r="A140" i="28"/>
  <c r="D45" i="28"/>
  <c r="H149" i="28" s="1"/>
  <c r="C45" i="28"/>
  <c r="G149" i="28" s="1"/>
  <c r="B45" i="28"/>
  <c r="F149" i="28" s="1"/>
  <c r="G139" i="28"/>
  <c r="F139" i="28"/>
  <c r="E139" i="28"/>
  <c r="C139" i="28"/>
  <c r="B139" i="28"/>
  <c r="A139" i="28"/>
  <c r="D44" i="28"/>
  <c r="H148" i="28" s="1"/>
  <c r="C44" i="28"/>
  <c r="G148" i="28" s="1"/>
  <c r="B44" i="28"/>
  <c r="F148" i="28" s="1"/>
  <c r="H138" i="28"/>
  <c r="G138" i="28"/>
  <c r="F138" i="28"/>
  <c r="D138" i="28"/>
  <c r="C138" i="28"/>
  <c r="B138" i="28"/>
  <c r="D43" i="28"/>
  <c r="H147" i="28" s="1"/>
  <c r="C43" i="28"/>
  <c r="G147" i="28" s="1"/>
  <c r="B43" i="28"/>
  <c r="F147" i="28" s="1"/>
  <c r="F137" i="28"/>
  <c r="B137" i="28"/>
  <c r="D42" i="28"/>
  <c r="H146" i="28" s="1"/>
  <c r="C42" i="28"/>
  <c r="G146" i="28" s="1"/>
  <c r="B42" i="28"/>
  <c r="F146" i="28" s="1"/>
  <c r="D41" i="28"/>
  <c r="H145" i="28" s="1"/>
  <c r="C41" i="28"/>
  <c r="G145" i="28" s="1"/>
  <c r="B41" i="28"/>
  <c r="F145" i="28" s="1"/>
  <c r="D40" i="28"/>
  <c r="H144" i="28" s="1"/>
  <c r="C40" i="28"/>
  <c r="G144" i="28" s="1"/>
  <c r="B40" i="28"/>
  <c r="F144" i="28" s="1"/>
  <c r="D39" i="28"/>
  <c r="H143" i="28" s="1"/>
  <c r="C39" i="28"/>
  <c r="G143" i="28" s="1"/>
  <c r="B39" i="28"/>
  <c r="F143" i="28" s="1"/>
  <c r="D38" i="28"/>
  <c r="H142" i="28" s="1"/>
  <c r="C38" i="28"/>
  <c r="G142" i="28" s="1"/>
  <c r="B38" i="28"/>
  <c r="F142" i="28" s="1"/>
  <c r="D37" i="28"/>
  <c r="H141" i="28" s="1"/>
  <c r="C37" i="28"/>
  <c r="G141" i="28" s="1"/>
  <c r="B37" i="28"/>
  <c r="F141" i="28" s="1"/>
  <c r="D36" i="28"/>
  <c r="H140" i="28" s="1"/>
  <c r="C36" i="28"/>
  <c r="G140" i="28" s="1"/>
  <c r="B36" i="28"/>
  <c r="F140" i="28" s="1"/>
  <c r="D35" i="28"/>
  <c r="H139" i="28" s="1"/>
  <c r="D30" i="28"/>
  <c r="D149" i="28" s="1"/>
  <c r="C30" i="28"/>
  <c r="C149" i="28" s="1"/>
  <c r="B30" i="28"/>
  <c r="B149" i="28" s="1"/>
  <c r="D29" i="28"/>
  <c r="D148" i="28" s="1"/>
  <c r="C29" i="28"/>
  <c r="C148" i="28" s="1"/>
  <c r="B29" i="28"/>
  <c r="B148" i="28" s="1"/>
  <c r="D28" i="28"/>
  <c r="D147" i="28" s="1"/>
  <c r="C28" i="28"/>
  <c r="C147" i="28" s="1"/>
  <c r="B28" i="28"/>
  <c r="B147" i="28" s="1"/>
  <c r="D27" i="28"/>
  <c r="D146" i="28" s="1"/>
  <c r="C27" i="28"/>
  <c r="C146" i="28" s="1"/>
  <c r="B27" i="28"/>
  <c r="B146" i="28" s="1"/>
  <c r="D26" i="28"/>
  <c r="D145" i="28" s="1"/>
  <c r="C26" i="28"/>
  <c r="C145" i="28" s="1"/>
  <c r="B26" i="28"/>
  <c r="B145" i="28" s="1"/>
  <c r="D25" i="28"/>
  <c r="D144" i="28" s="1"/>
  <c r="C25" i="28"/>
  <c r="C144" i="28" s="1"/>
  <c r="B25" i="28"/>
  <c r="B144" i="28" s="1"/>
  <c r="D24" i="28"/>
  <c r="D143" i="28" s="1"/>
  <c r="C24" i="28"/>
  <c r="C143" i="28" s="1"/>
  <c r="B24" i="28"/>
  <c r="B143" i="28" s="1"/>
  <c r="D23" i="28"/>
  <c r="D142" i="28" s="1"/>
  <c r="C23" i="28"/>
  <c r="C142" i="28" s="1"/>
  <c r="B23" i="28"/>
  <c r="B142" i="28" s="1"/>
  <c r="D22" i="28"/>
  <c r="D141" i="28" s="1"/>
  <c r="C22" i="28"/>
  <c r="C141" i="28" s="1"/>
  <c r="B22" i="28"/>
  <c r="B141" i="28" s="1"/>
  <c r="D21" i="28"/>
  <c r="D140" i="28" s="1"/>
  <c r="C21" i="28"/>
  <c r="C140" i="28" s="1"/>
  <c r="B21" i="28"/>
  <c r="B140" i="28" s="1"/>
  <c r="D20" i="28"/>
  <c r="D139" i="28" s="1"/>
  <c r="D13" i="28"/>
  <c r="C13" i="28"/>
  <c r="B13" i="28"/>
  <c r="D12" i="28"/>
  <c r="C12" i="28"/>
  <c r="B12" i="28"/>
  <c r="D11" i="28"/>
  <c r="C11" i="28"/>
  <c r="B11" i="28"/>
  <c r="D10" i="28"/>
  <c r="C10" i="28"/>
  <c r="B10" i="28"/>
  <c r="D9" i="28"/>
  <c r="C9" i="28"/>
  <c r="B9" i="28"/>
  <c r="D8" i="28"/>
  <c r="C8" i="28"/>
  <c r="B8" i="28"/>
  <c r="D7" i="28"/>
  <c r="C7" i="28"/>
  <c r="B7" i="28"/>
  <c r="D6" i="28"/>
  <c r="C6" i="28"/>
  <c r="B6" i="28"/>
  <c r="D5" i="28"/>
  <c r="C5" i="28"/>
  <c r="B5" i="28"/>
  <c r="D4" i="28"/>
  <c r="C4" i="28"/>
  <c r="B4" i="28"/>
  <c r="D3" i="28"/>
  <c r="AD33" i="29"/>
  <c r="AE33" i="29"/>
  <c r="U33" i="29"/>
  <c r="T33" i="29"/>
  <c r="R33" i="29"/>
  <c r="J33" i="29"/>
  <c r="F33" i="29"/>
  <c r="E33" i="29"/>
  <c r="D33" i="29"/>
  <c r="C33" i="29"/>
  <c r="BF16" i="29"/>
  <c r="BF32" i="29" s="1"/>
  <c r="BE16" i="29"/>
  <c r="BE32" i="29" s="1"/>
  <c r="BD16" i="29"/>
  <c r="BD32" i="29" s="1"/>
  <c r="BC16" i="29"/>
  <c r="BC32" i="29" s="1"/>
  <c r="BB16" i="29"/>
  <c r="BB32" i="29" s="1"/>
  <c r="BA16" i="29"/>
  <c r="BA32" i="29" s="1"/>
  <c r="AZ16" i="29"/>
  <c r="AZ32" i="29" s="1"/>
  <c r="AY16" i="29"/>
  <c r="AX16" i="29"/>
  <c r="AX32" i="29" s="1"/>
  <c r="AW16" i="29"/>
  <c r="AV16" i="29"/>
  <c r="AV32" i="29" s="1"/>
  <c r="AU16" i="29"/>
  <c r="AU32" i="29" s="1"/>
  <c r="AT16" i="29"/>
  <c r="AT32" i="29" s="1"/>
  <c r="AS16" i="29"/>
  <c r="AS32" i="29" s="1"/>
  <c r="AR16" i="29"/>
  <c r="AR32" i="29" s="1"/>
  <c r="AQ16" i="29"/>
  <c r="AP16" i="29"/>
  <c r="AP32" i="29" s="1"/>
  <c r="AO16" i="29"/>
  <c r="AO32" i="29" s="1"/>
  <c r="AN16" i="29"/>
  <c r="AN32" i="29" s="1"/>
  <c r="AM16" i="29"/>
  <c r="AM32" i="29" s="1"/>
  <c r="AL16" i="29"/>
  <c r="AL32" i="29" s="1"/>
  <c r="AK16" i="29"/>
  <c r="AK32" i="29" s="1"/>
  <c r="AJ16" i="29"/>
  <c r="AJ32" i="29" s="1"/>
  <c r="AI16" i="29"/>
  <c r="AH16" i="29"/>
  <c r="AG16" i="29"/>
  <c r="AF16" i="29"/>
  <c r="AE16" i="29"/>
  <c r="AD16" i="29"/>
  <c r="AC16" i="29"/>
  <c r="AB16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C32" i="29" s="1"/>
  <c r="BF15" i="29"/>
  <c r="BE15" i="29"/>
  <c r="BD15" i="29"/>
  <c r="BC15" i="29"/>
  <c r="BB15" i="29"/>
  <c r="BA15" i="29"/>
  <c r="AZ15" i="29"/>
  <c r="AY15" i="29"/>
  <c r="AX15" i="29"/>
  <c r="AW15" i="29"/>
  <c r="AV15" i="29"/>
  <c r="AU15" i="29"/>
  <c r="AT15" i="29"/>
  <c r="AS15" i="29"/>
  <c r="AR15" i="29"/>
  <c r="AQ15" i="29"/>
  <c r="AP15" i="29"/>
  <c r="AO15" i="29"/>
  <c r="AN15" i="29"/>
  <c r="AM15" i="29"/>
  <c r="AL15" i="29"/>
  <c r="AK15" i="29"/>
  <c r="AJ15" i="29"/>
  <c r="AI15" i="29"/>
  <c r="AH15" i="29"/>
  <c r="AG15" i="29"/>
  <c r="AF15" i="29"/>
  <c r="AE15" i="29"/>
  <c r="AD15" i="29"/>
  <c r="AC15" i="29"/>
  <c r="AB15" i="29"/>
  <c r="AA15" i="29"/>
  <c r="Z15" i="29"/>
  <c r="Y15" i="29"/>
  <c r="Y31" i="29" s="1"/>
  <c r="X15" i="29"/>
  <c r="W15" i="29"/>
  <c r="V15" i="29"/>
  <c r="U15" i="29"/>
  <c r="T15" i="29"/>
  <c r="S15" i="29"/>
  <c r="R15" i="29"/>
  <c r="Q15" i="29"/>
  <c r="R31" i="29" s="1"/>
  <c r="P15" i="29"/>
  <c r="P31" i="29" s="1"/>
  <c r="O15" i="29"/>
  <c r="O31" i="29" s="1"/>
  <c r="N15" i="29"/>
  <c r="N31" i="29" s="1"/>
  <c r="M15" i="29"/>
  <c r="M31" i="29" s="1"/>
  <c r="L15" i="29"/>
  <c r="K15" i="29"/>
  <c r="J15" i="29"/>
  <c r="I15" i="29"/>
  <c r="I31" i="29" s="1"/>
  <c r="H15" i="29"/>
  <c r="G15" i="29"/>
  <c r="F15" i="29"/>
  <c r="E15" i="29"/>
  <c r="D15" i="29"/>
  <c r="C15" i="29"/>
  <c r="B15" i="29"/>
  <c r="BF14" i="29"/>
  <c r="BF30" i="29" s="1"/>
  <c r="BE14" i="29"/>
  <c r="BD14" i="29"/>
  <c r="BC14" i="29"/>
  <c r="BB14" i="29"/>
  <c r="BA14" i="29"/>
  <c r="AZ14" i="29"/>
  <c r="AY14" i="29"/>
  <c r="AX14" i="29"/>
  <c r="AX30" i="29" s="1"/>
  <c r="AW14" i="29"/>
  <c r="AV14" i="29"/>
  <c r="AU14" i="29"/>
  <c r="AT14" i="29"/>
  <c r="AS14" i="29"/>
  <c r="AR14" i="29"/>
  <c r="AQ14" i="29"/>
  <c r="AP14" i="29"/>
  <c r="AP30" i="29" s="1"/>
  <c r="AO14" i="29"/>
  <c r="AN14" i="29"/>
  <c r="AM14" i="29"/>
  <c r="AL14" i="29"/>
  <c r="AK14" i="29"/>
  <c r="AJ14" i="29"/>
  <c r="AI14" i="29"/>
  <c r="AH14" i="29"/>
  <c r="AH30" i="29" s="1"/>
  <c r="AG14" i="29"/>
  <c r="AG30" i="29" s="1"/>
  <c r="AF14" i="29"/>
  <c r="AF30" i="29" s="1"/>
  <c r="AE14" i="29"/>
  <c r="AE30" i="29" s="1"/>
  <c r="AD14" i="29"/>
  <c r="AD30" i="29" s="1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E30" i="29" s="1"/>
  <c r="BF13" i="29"/>
  <c r="BE13" i="29"/>
  <c r="BD13" i="29"/>
  <c r="BC13" i="29"/>
  <c r="BB13" i="29"/>
  <c r="BA13" i="29"/>
  <c r="AZ13" i="29"/>
  <c r="AY13" i="29"/>
  <c r="AZ29" i="29" s="1"/>
  <c r="AX13" i="29"/>
  <c r="AW13" i="29"/>
  <c r="AV13" i="29"/>
  <c r="AU13" i="29"/>
  <c r="AT13" i="29"/>
  <c r="AS13" i="29"/>
  <c r="AR13" i="29"/>
  <c r="AQ13" i="29"/>
  <c r="AT29" i="29" s="1"/>
  <c r="AP13" i="29"/>
  <c r="AO13" i="29"/>
  <c r="AN13" i="29"/>
  <c r="AM13" i="29"/>
  <c r="AL13" i="29"/>
  <c r="AK13" i="29"/>
  <c r="AJ13" i="29"/>
  <c r="AI13" i="29"/>
  <c r="AJ29" i="29" s="1"/>
  <c r="AH13" i="29"/>
  <c r="AG13" i="29"/>
  <c r="AF13" i="29"/>
  <c r="AE13" i="29"/>
  <c r="AD13" i="29"/>
  <c r="AC13" i="29"/>
  <c r="AD29" i="29" s="1"/>
  <c r="AB13" i="29"/>
  <c r="AA13" i="29"/>
  <c r="Z13" i="29"/>
  <c r="Y13" i="29"/>
  <c r="X13" i="29"/>
  <c r="W13" i="29"/>
  <c r="V13" i="29"/>
  <c r="U13" i="29"/>
  <c r="U29" i="29" s="1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BF12" i="29"/>
  <c r="BE12" i="29"/>
  <c r="BD12" i="29"/>
  <c r="BC12" i="29"/>
  <c r="BB12" i="29"/>
  <c r="BA12" i="29"/>
  <c r="AZ12" i="29"/>
  <c r="AY12" i="29"/>
  <c r="AX12" i="29"/>
  <c r="AW12" i="29"/>
  <c r="AV12" i="29"/>
  <c r="AU12" i="29"/>
  <c r="AT12" i="29"/>
  <c r="AS12" i="29"/>
  <c r="AR12" i="29"/>
  <c r="AQ12" i="29"/>
  <c r="AP12" i="29"/>
  <c r="AO12" i="29"/>
  <c r="AN12" i="29"/>
  <c r="AM12" i="29"/>
  <c r="AL12" i="29"/>
  <c r="AK12" i="29"/>
  <c r="AJ12" i="29"/>
  <c r="AI12" i="29"/>
  <c r="AH12" i="29"/>
  <c r="AG12" i="29"/>
  <c r="AF12" i="29"/>
  <c r="AE12" i="29"/>
  <c r="AD12" i="29"/>
  <c r="AC12" i="29"/>
  <c r="AB12" i="29"/>
  <c r="AB28" i="29" s="1"/>
  <c r="AA12" i="29"/>
  <c r="Z12" i="29"/>
  <c r="Z28" i="29" s="1"/>
  <c r="Y12" i="29"/>
  <c r="Y28" i="29" s="1"/>
  <c r="X12" i="29"/>
  <c r="X28" i="29" s="1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J28" i="29" s="1"/>
  <c r="I12" i="29"/>
  <c r="I28" i="29" s="1"/>
  <c r="H12" i="29"/>
  <c r="H28" i="29" s="1"/>
  <c r="G12" i="29"/>
  <c r="F12" i="29"/>
  <c r="E12" i="29"/>
  <c r="D12" i="29"/>
  <c r="C12" i="29"/>
  <c r="B12" i="29"/>
  <c r="BF11" i="29"/>
  <c r="BE11" i="29"/>
  <c r="BD11" i="29"/>
  <c r="BC11" i="29"/>
  <c r="BB11" i="29"/>
  <c r="BA11" i="29"/>
  <c r="AZ11" i="29"/>
  <c r="AY11" i="29"/>
  <c r="AX11" i="29"/>
  <c r="AW11" i="29"/>
  <c r="AV11" i="29"/>
  <c r="AU11" i="29"/>
  <c r="AT11" i="29"/>
  <c r="AS11" i="29"/>
  <c r="AR11" i="29"/>
  <c r="AQ11" i="29"/>
  <c r="AV27" i="29" s="1"/>
  <c r="AP11" i="29"/>
  <c r="AO11" i="29"/>
  <c r="AN11" i="29"/>
  <c r="AM11" i="29"/>
  <c r="AL11" i="29"/>
  <c r="AK11" i="29"/>
  <c r="AJ11" i="29"/>
  <c r="AI11" i="29"/>
  <c r="AH11" i="29"/>
  <c r="AG11" i="29"/>
  <c r="AF11" i="29"/>
  <c r="AE11" i="29"/>
  <c r="AD11" i="29"/>
  <c r="AC11" i="29"/>
  <c r="AF27" i="29" s="1"/>
  <c r="AB11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BF10" i="29"/>
  <c r="BE10" i="29"/>
  <c r="BD10" i="29"/>
  <c r="BC10" i="29"/>
  <c r="BB10" i="29"/>
  <c r="BA10" i="29"/>
  <c r="AZ10" i="29"/>
  <c r="AY10" i="29"/>
  <c r="BE26" i="29" s="1"/>
  <c r="AX10" i="29"/>
  <c r="AW10" i="29"/>
  <c r="AV10" i="29"/>
  <c r="AU10" i="29"/>
  <c r="AT10" i="29"/>
  <c r="AS10" i="29"/>
  <c r="AR10" i="29"/>
  <c r="AQ10" i="29"/>
  <c r="AP10" i="29"/>
  <c r="AO10" i="29"/>
  <c r="AN10" i="29"/>
  <c r="AM10" i="29"/>
  <c r="AL10" i="29"/>
  <c r="AK10" i="29"/>
  <c r="AJ10" i="29"/>
  <c r="AI10" i="29"/>
  <c r="AH10" i="29"/>
  <c r="AG10" i="29"/>
  <c r="AF10" i="29"/>
  <c r="AE10" i="29"/>
  <c r="AD10" i="29"/>
  <c r="AC10" i="29"/>
  <c r="AB10" i="29"/>
  <c r="AA10" i="29"/>
  <c r="Z10" i="29"/>
  <c r="Y10" i="29"/>
  <c r="X10" i="29"/>
  <c r="W10" i="29"/>
  <c r="V10" i="29"/>
  <c r="V26" i="29" s="1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BF9" i="29"/>
  <c r="BE9" i="29"/>
  <c r="BD9" i="29"/>
  <c r="BC9" i="29"/>
  <c r="BB9" i="29"/>
  <c r="BA9" i="29"/>
  <c r="AZ9" i="29"/>
  <c r="AY9" i="29"/>
  <c r="AX9" i="29"/>
  <c r="AW9" i="29"/>
  <c r="AV9" i="29"/>
  <c r="AU9" i="29"/>
  <c r="AT9" i="29"/>
  <c r="AS9" i="29"/>
  <c r="AR9" i="29"/>
  <c r="AQ9" i="29"/>
  <c r="AP9" i="29"/>
  <c r="AO9" i="29"/>
  <c r="AN9" i="29"/>
  <c r="AM9" i="29"/>
  <c r="AL9" i="29"/>
  <c r="AK9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BF8" i="29"/>
  <c r="BE8" i="29"/>
  <c r="BE24" i="29" s="1"/>
  <c r="BD8" i="29"/>
  <c r="BD24" i="29" s="1"/>
  <c r="BC8" i="29"/>
  <c r="BB8" i="29"/>
  <c r="BA8" i="29"/>
  <c r="AZ8" i="29"/>
  <c r="AY8" i="29"/>
  <c r="AX8" i="29"/>
  <c r="AW8" i="29"/>
  <c r="AW24" i="29" s="1"/>
  <c r="AV8" i="29"/>
  <c r="AV24" i="29" s="1"/>
  <c r="AU8" i="29"/>
  <c r="AT8" i="29"/>
  <c r="AS8" i="29"/>
  <c r="AR8" i="29"/>
  <c r="AQ8" i="29"/>
  <c r="AP8" i="29"/>
  <c r="AO8" i="29"/>
  <c r="AO24" i="29" s="1"/>
  <c r="AN8" i="29"/>
  <c r="AN24" i="29" s="1"/>
  <c r="AM8" i="29"/>
  <c r="AL8" i="29"/>
  <c r="AK8" i="29"/>
  <c r="AJ8" i="29"/>
  <c r="AI8" i="29"/>
  <c r="AH8" i="29"/>
  <c r="AG8" i="29"/>
  <c r="AF8" i="29"/>
  <c r="AE8" i="29"/>
  <c r="AD8" i="29"/>
  <c r="AC8" i="29"/>
  <c r="AB8" i="29"/>
  <c r="AA8" i="29"/>
  <c r="Z8" i="29"/>
  <c r="Y8" i="29"/>
  <c r="X8" i="29"/>
  <c r="W8" i="29"/>
  <c r="V8" i="29"/>
  <c r="U8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8" i="29"/>
  <c r="F8" i="29"/>
  <c r="E8" i="29"/>
  <c r="D8" i="29"/>
  <c r="C8" i="29"/>
  <c r="B8" i="29"/>
  <c r="BF7" i="29"/>
  <c r="BE7" i="29"/>
  <c r="BD7" i="29"/>
  <c r="BC7" i="29"/>
  <c r="BB7" i="29"/>
  <c r="BA7" i="29"/>
  <c r="AZ7" i="29"/>
  <c r="AY7" i="29"/>
  <c r="AX7" i="29"/>
  <c r="AW7" i="29"/>
  <c r="AV7" i="29"/>
  <c r="AU7" i="29"/>
  <c r="AT7" i="29"/>
  <c r="AS7" i="29"/>
  <c r="AR7" i="29"/>
  <c r="AQ7" i="29"/>
  <c r="AP7" i="29"/>
  <c r="AO7" i="29"/>
  <c r="AN7" i="29"/>
  <c r="AM7" i="29"/>
  <c r="AL7" i="29"/>
  <c r="AK7" i="29"/>
  <c r="AJ7" i="29"/>
  <c r="AI7" i="29"/>
  <c r="B15" i="28" l="1"/>
  <c r="D16" i="28" s="1"/>
  <c r="C15" i="28"/>
  <c r="D15" i="28"/>
  <c r="G101" i="28"/>
  <c r="J101" i="28" s="1"/>
  <c r="P101" i="28" s="1"/>
  <c r="E98" i="28"/>
  <c r="H98" i="28" s="1"/>
  <c r="N98" i="28" s="1"/>
  <c r="G89" i="28"/>
  <c r="N61" i="28" s="1"/>
  <c r="L133" i="27"/>
  <c r="L134" i="27"/>
  <c r="K135" i="27"/>
  <c r="N135" i="27"/>
  <c r="M119" i="27"/>
  <c r="L120" i="27"/>
  <c r="K121" i="27"/>
  <c r="N121" i="27"/>
  <c r="M105" i="27"/>
  <c r="L106" i="27"/>
  <c r="K107" i="27"/>
  <c r="M141" i="27"/>
  <c r="L142" i="27"/>
  <c r="K143" i="27"/>
  <c r="N143" i="27"/>
  <c r="K134" i="27"/>
  <c r="N134" i="27"/>
  <c r="M118" i="27"/>
  <c r="L119" i="27"/>
  <c r="K120" i="27"/>
  <c r="N120" i="27"/>
  <c r="M104" i="27"/>
  <c r="L105" i="27"/>
  <c r="M140" i="27"/>
  <c r="L141" i="27"/>
  <c r="K142" i="27"/>
  <c r="N142" i="27"/>
  <c r="M126" i="27"/>
  <c r="M117" i="27"/>
  <c r="K119" i="27"/>
  <c r="M103" i="27"/>
  <c r="K105" i="27"/>
  <c r="M139" i="27"/>
  <c r="K141" i="27"/>
  <c r="M125" i="27"/>
  <c r="M133" i="27"/>
  <c r="M100" i="27"/>
  <c r="L101" i="27"/>
  <c r="K102" i="27"/>
  <c r="M136" i="27"/>
  <c r="L137" i="27"/>
  <c r="K138" i="27"/>
  <c r="N138" i="27"/>
  <c r="M122" i="27"/>
  <c r="L123" i="27"/>
  <c r="K124" i="27"/>
  <c r="N124" i="27"/>
  <c r="M108" i="27"/>
  <c r="L109" i="27"/>
  <c r="N133" i="27"/>
  <c r="L140" i="27"/>
  <c r="L126" i="27"/>
  <c r="N137" i="27"/>
  <c r="N123" i="27"/>
  <c r="M102" i="27"/>
  <c r="L118" i="27"/>
  <c r="N119" i="27"/>
  <c r="L104" i="27"/>
  <c r="N141" i="27"/>
  <c r="L136" i="27"/>
  <c r="N117" i="27"/>
  <c r="L138" i="27"/>
  <c r="N139" i="27"/>
  <c r="L124" i="27"/>
  <c r="N125" i="27"/>
  <c r="L122" i="27"/>
  <c r="K106" i="27"/>
  <c r="K133" i="27"/>
  <c r="L117" i="27"/>
  <c r="K118" i="27"/>
  <c r="N118" i="27"/>
  <c r="L103" i="27"/>
  <c r="K104" i="27"/>
  <c r="M138" i="27"/>
  <c r="L139" i="27"/>
  <c r="K140" i="27"/>
  <c r="N140" i="27"/>
  <c r="M124" i="27"/>
  <c r="L125" i="27"/>
  <c r="K126" i="27"/>
  <c r="N126" i="27"/>
  <c r="K100" i="27"/>
  <c r="M134" i="27"/>
  <c r="L135" i="27"/>
  <c r="K136" i="27"/>
  <c r="N136" i="27"/>
  <c r="M120" i="27"/>
  <c r="L121" i="27"/>
  <c r="K122" i="27"/>
  <c r="N122" i="27"/>
  <c r="M106" i="27"/>
  <c r="L107" i="27"/>
  <c r="K108" i="27"/>
  <c r="M142" i="27"/>
  <c r="L143" i="27"/>
  <c r="K117" i="27"/>
  <c r="M101" i="27"/>
  <c r="L102" i="27"/>
  <c r="K103" i="27"/>
  <c r="M137" i="27"/>
  <c r="K139" i="27"/>
  <c r="M123" i="27"/>
  <c r="K125" i="27"/>
  <c r="M109" i="27"/>
  <c r="F132" i="28"/>
  <c r="I132" i="28" s="1"/>
  <c r="F117" i="28"/>
  <c r="I117" i="28" s="1"/>
  <c r="F112" i="28"/>
  <c r="I112" i="28" s="1"/>
  <c r="E115" i="28"/>
  <c r="H115" i="28" s="1"/>
  <c r="G117" i="28"/>
  <c r="J117" i="28" s="1"/>
  <c r="E131" i="28"/>
  <c r="H131" i="28" s="1"/>
  <c r="D58" i="28"/>
  <c r="E58" i="28" s="1"/>
  <c r="G102" i="28"/>
  <c r="J102" i="28" s="1"/>
  <c r="P102" i="28" s="1"/>
  <c r="G112" i="28"/>
  <c r="J112" i="28" s="1"/>
  <c r="F115" i="28"/>
  <c r="I115" i="28" s="1"/>
  <c r="G128" i="28"/>
  <c r="J128" i="28" s="1"/>
  <c r="E103" i="28"/>
  <c r="H103" i="28" s="1"/>
  <c r="N103" i="28" s="1"/>
  <c r="E113" i="28"/>
  <c r="H113" i="28" s="1"/>
  <c r="G115" i="28"/>
  <c r="J115" i="28" s="1"/>
  <c r="E118" i="28"/>
  <c r="H118" i="28" s="1"/>
  <c r="E102" i="28"/>
  <c r="H102" i="28" s="1"/>
  <c r="N102" i="28" s="1"/>
  <c r="D73" i="28"/>
  <c r="E73" i="28" s="1"/>
  <c r="D85" i="28"/>
  <c r="E85" i="28" s="1"/>
  <c r="E59" i="28"/>
  <c r="F59" i="28"/>
  <c r="F125" i="28"/>
  <c r="I125" i="28" s="1"/>
  <c r="G110" i="28"/>
  <c r="J110" i="28" s="1"/>
  <c r="G99" i="28"/>
  <c r="J99" i="28" s="1"/>
  <c r="P99" i="28" s="1"/>
  <c r="G114" i="28"/>
  <c r="J114" i="28" s="1"/>
  <c r="E132" i="28"/>
  <c r="H132" i="28" s="1"/>
  <c r="E60" i="28"/>
  <c r="G60" i="28" s="1"/>
  <c r="L61" i="28" s="1"/>
  <c r="D56" i="28"/>
  <c r="E56" i="28" s="1"/>
  <c r="E96" i="28"/>
  <c r="H96" i="28" s="1"/>
  <c r="N96" i="28" s="1"/>
  <c r="F101" i="28"/>
  <c r="I101" i="28" s="1"/>
  <c r="O101" i="28" s="1"/>
  <c r="E111" i="28"/>
  <c r="H111" i="28" s="1"/>
  <c r="E116" i="28"/>
  <c r="H116" i="28" s="1"/>
  <c r="F130" i="28"/>
  <c r="I130" i="28" s="1"/>
  <c r="E133" i="28"/>
  <c r="H133" i="28" s="1"/>
  <c r="D50" i="28"/>
  <c r="E50" i="28" s="1"/>
  <c r="G94" i="28"/>
  <c r="J94" i="28" s="1"/>
  <c r="F96" i="28"/>
  <c r="I96" i="28" s="1"/>
  <c r="O96" i="28" s="1"/>
  <c r="E99" i="28"/>
  <c r="H99" i="28" s="1"/>
  <c r="N99" i="28" s="1"/>
  <c r="G109" i="28"/>
  <c r="J109" i="28" s="1"/>
  <c r="F116" i="28"/>
  <c r="I116" i="28" s="1"/>
  <c r="G118" i="28"/>
  <c r="J118" i="28" s="1"/>
  <c r="G125" i="28"/>
  <c r="J125" i="28" s="1"/>
  <c r="E128" i="28"/>
  <c r="H128" i="28" s="1"/>
  <c r="G130" i="28"/>
  <c r="J130" i="28" s="1"/>
  <c r="F133" i="28"/>
  <c r="I133" i="28" s="1"/>
  <c r="E95" i="28"/>
  <c r="H95" i="28" s="1"/>
  <c r="N95" i="28" s="1"/>
  <c r="G97" i="28"/>
  <c r="J97" i="28" s="1"/>
  <c r="P97" i="28" s="1"/>
  <c r="G116" i="28"/>
  <c r="J116" i="28" s="1"/>
  <c r="F129" i="28"/>
  <c r="I129" i="28" s="1"/>
  <c r="G133" i="28"/>
  <c r="J133" i="28" s="1"/>
  <c r="D55" i="28"/>
  <c r="E55" i="28" s="1"/>
  <c r="D86" i="28"/>
  <c r="E86" i="28" s="1"/>
  <c r="E127" i="28"/>
  <c r="H127" i="28" s="1"/>
  <c r="G129" i="28"/>
  <c r="J129" i="28" s="1"/>
  <c r="D79" i="28"/>
  <c r="E79" i="28" s="1"/>
  <c r="E125" i="28"/>
  <c r="H125" i="28" s="1"/>
  <c r="F126" i="28"/>
  <c r="I126" i="28" s="1"/>
  <c r="G132" i="28"/>
  <c r="J132" i="28" s="1"/>
  <c r="D70" i="28"/>
  <c r="E70" i="28" s="1"/>
  <c r="D83" i="28"/>
  <c r="E83" i="28" s="1"/>
  <c r="G100" i="28"/>
  <c r="J100" i="28" s="1"/>
  <c r="P100" i="28" s="1"/>
  <c r="D78" i="28"/>
  <c r="F78" i="28" s="1"/>
  <c r="G98" i="28"/>
  <c r="J98" i="28" s="1"/>
  <c r="P98" i="28" s="1"/>
  <c r="E117" i="28"/>
  <c r="H117" i="28" s="1"/>
  <c r="G131" i="28"/>
  <c r="J131" i="28" s="1"/>
  <c r="F113" i="28"/>
  <c r="I113" i="28" s="1"/>
  <c r="D81" i="28"/>
  <c r="F81" i="28" s="1"/>
  <c r="D87" i="28"/>
  <c r="E87" i="28" s="1"/>
  <c r="E97" i="28"/>
  <c r="H97" i="28" s="1"/>
  <c r="N97" i="28" s="1"/>
  <c r="F99" i="28"/>
  <c r="I99" i="28" s="1"/>
  <c r="O99" i="28" s="1"/>
  <c r="F111" i="28"/>
  <c r="I111" i="28" s="1"/>
  <c r="G113" i="28"/>
  <c r="J113" i="28" s="1"/>
  <c r="G126" i="28"/>
  <c r="J126" i="28" s="1"/>
  <c r="E130" i="28"/>
  <c r="H130" i="28" s="1"/>
  <c r="D82" i="28"/>
  <c r="F82" i="28" s="1"/>
  <c r="F95" i="28"/>
  <c r="I95" i="28" s="1"/>
  <c r="O95" i="28" s="1"/>
  <c r="F97" i="28"/>
  <c r="I97" i="28" s="1"/>
  <c r="O97" i="28" s="1"/>
  <c r="E110" i="28"/>
  <c r="H110" i="28" s="1"/>
  <c r="G111" i="28"/>
  <c r="J111" i="28" s="1"/>
  <c r="E114" i="28"/>
  <c r="H114" i="28" s="1"/>
  <c r="G124" i="28"/>
  <c r="J124" i="28" s="1"/>
  <c r="E126" i="28"/>
  <c r="H126" i="28" s="1"/>
  <c r="D66" i="28"/>
  <c r="E66" i="28" s="1"/>
  <c r="D69" i="28"/>
  <c r="E69" i="28" s="1"/>
  <c r="D72" i="28"/>
  <c r="E72" i="28" s="1"/>
  <c r="G95" i="28"/>
  <c r="J95" i="28" s="1"/>
  <c r="P95" i="28" s="1"/>
  <c r="E100" i="28"/>
  <c r="H100" i="28" s="1"/>
  <c r="N100" i="28" s="1"/>
  <c r="F103" i="28"/>
  <c r="I103" i="28" s="1"/>
  <c r="O103" i="28" s="1"/>
  <c r="F110" i="28"/>
  <c r="I110" i="28" s="1"/>
  <c r="F114" i="28"/>
  <c r="I114" i="28" s="1"/>
  <c r="D68" i="28"/>
  <c r="F68" i="28" s="1"/>
  <c r="D67" i="28"/>
  <c r="F67" i="28" s="1"/>
  <c r="G103" i="28"/>
  <c r="J103" i="28" s="1"/>
  <c r="P103" i="28" s="1"/>
  <c r="E112" i="28"/>
  <c r="H112" i="28" s="1"/>
  <c r="F118" i="28"/>
  <c r="I118" i="28" s="1"/>
  <c r="F127" i="28"/>
  <c r="I127" i="28" s="1"/>
  <c r="F131" i="28"/>
  <c r="I131" i="28" s="1"/>
  <c r="F73" i="28"/>
  <c r="F86" i="28"/>
  <c r="P94" i="28"/>
  <c r="E82" i="28"/>
  <c r="D57" i="28"/>
  <c r="E57" i="28" s="1"/>
  <c r="D51" i="28"/>
  <c r="F51" i="28" s="1"/>
  <c r="D64" i="28"/>
  <c r="F64" i="28" s="1"/>
  <c r="G96" i="28"/>
  <c r="J96" i="28" s="1"/>
  <c r="P96" i="28" s="1"/>
  <c r="F98" i="28"/>
  <c r="I98" i="28" s="1"/>
  <c r="O98" i="28" s="1"/>
  <c r="F100" i="28"/>
  <c r="I100" i="28" s="1"/>
  <c r="O100" i="28" s="1"/>
  <c r="F102" i="28"/>
  <c r="I102" i="28" s="1"/>
  <c r="F56" i="28"/>
  <c r="G56" i="28" s="1"/>
  <c r="L57" i="28" s="1"/>
  <c r="D52" i="28"/>
  <c r="E52" i="28" s="1"/>
  <c r="D53" i="28"/>
  <c r="F53" i="28" s="1"/>
  <c r="D65" i="28"/>
  <c r="F65" i="28" s="1"/>
  <c r="D71" i="28"/>
  <c r="F71" i="28" s="1"/>
  <c r="D54" i="28"/>
  <c r="F54" i="28" s="1"/>
  <c r="D80" i="28"/>
  <c r="F80" i="28" s="1"/>
  <c r="D84" i="28"/>
  <c r="F84" i="28" s="1"/>
  <c r="D88" i="28"/>
  <c r="F88" i="28" s="1"/>
  <c r="E101" i="28"/>
  <c r="H101" i="28" s="1"/>
  <c r="N101" i="28" s="1"/>
  <c r="G127" i="28"/>
  <c r="J127" i="28" s="1"/>
  <c r="F128" i="28"/>
  <c r="I128" i="28" s="1"/>
  <c r="E129" i="28"/>
  <c r="H129" i="28" s="1"/>
  <c r="P24" i="29"/>
  <c r="X24" i="29"/>
  <c r="AD26" i="29"/>
  <c r="C29" i="29"/>
  <c r="H32" i="29"/>
  <c r="X32" i="29"/>
  <c r="I24" i="29"/>
  <c r="Y24" i="29"/>
  <c r="O26" i="29"/>
  <c r="AE26" i="29"/>
  <c r="N27" i="29"/>
  <c r="AL27" i="29"/>
  <c r="AK28" i="29"/>
  <c r="AS28" i="29"/>
  <c r="BA28" i="29"/>
  <c r="D29" i="29"/>
  <c r="AX31" i="29"/>
  <c r="I32" i="29"/>
  <c r="Y32" i="29"/>
  <c r="M27" i="29"/>
  <c r="Z24" i="29"/>
  <c r="AF26" i="29"/>
  <c r="O27" i="29"/>
  <c r="AL28" i="29"/>
  <c r="BB28" i="29"/>
  <c r="J32" i="29"/>
  <c r="Z32" i="29"/>
  <c r="AR28" i="29"/>
  <c r="AG26" i="29"/>
  <c r="P27" i="29"/>
  <c r="AM28" i="29"/>
  <c r="AZ28" i="29"/>
  <c r="J24" i="29"/>
  <c r="E26" i="29"/>
  <c r="AH26" i="29"/>
  <c r="AN28" i="29"/>
  <c r="AV28" i="29"/>
  <c r="BD28" i="29"/>
  <c r="J29" i="29"/>
  <c r="Z29" i="29"/>
  <c r="V30" i="29"/>
  <c r="O32" i="29"/>
  <c r="AB24" i="29"/>
  <c r="AK26" i="29"/>
  <c r="S28" i="29"/>
  <c r="AO28" i="29"/>
  <c r="AW28" i="29"/>
  <c r="BE28" i="29"/>
  <c r="AE32" i="29"/>
  <c r="H24" i="29"/>
  <c r="AJ28" i="29"/>
  <c r="R30" i="29"/>
  <c r="AT28" i="29"/>
  <c r="E29" i="29"/>
  <c r="T30" i="29"/>
  <c r="AP28" i="29"/>
  <c r="AX28" i="29"/>
  <c r="BF28" i="29"/>
  <c r="R24" i="29"/>
  <c r="AP24" i="29"/>
  <c r="AX24" i="29"/>
  <c r="BF24" i="29"/>
  <c r="H26" i="29"/>
  <c r="X26" i="29"/>
  <c r="W26" i="29" s="1"/>
  <c r="AD28" i="29"/>
  <c r="M29" i="29"/>
  <c r="AJ30" i="29"/>
  <c r="AR30" i="29"/>
  <c r="AZ30" i="29"/>
  <c r="C31" i="29"/>
  <c r="R32" i="29"/>
  <c r="AU28" i="29"/>
  <c r="BC28" i="29"/>
  <c r="AK30" i="29"/>
  <c r="BA30" i="29"/>
  <c r="T24" i="29"/>
  <c r="AJ24" i="29"/>
  <c r="AR24" i="29"/>
  <c r="AZ24" i="29"/>
  <c r="C25" i="29"/>
  <c r="B25" i="29" s="1"/>
  <c r="BD25" i="29"/>
  <c r="J26" i="29"/>
  <c r="R26" i="29"/>
  <c r="Z26" i="29"/>
  <c r="AF28" i="29"/>
  <c r="O29" i="29"/>
  <c r="AL30" i="29"/>
  <c r="AT30" i="29"/>
  <c r="BB30" i="29"/>
  <c r="E31" i="29"/>
  <c r="AH31" i="29"/>
  <c r="T32" i="29"/>
  <c r="AB32" i="29"/>
  <c r="I26" i="29"/>
  <c r="U24" i="29"/>
  <c r="AK24" i="29"/>
  <c r="AS24" i="29"/>
  <c r="BA24" i="29"/>
  <c r="D25" i="29"/>
  <c r="K26" i="29"/>
  <c r="S26" i="29"/>
  <c r="AA26" i="29"/>
  <c r="F27" i="29"/>
  <c r="AG28" i="29"/>
  <c r="P29" i="29"/>
  <c r="AM30" i="29"/>
  <c r="AU30" i="29"/>
  <c r="BC30" i="29"/>
  <c r="F31" i="29"/>
  <c r="U32" i="29"/>
  <c r="Y26" i="29"/>
  <c r="V24" i="29"/>
  <c r="AL24" i="29"/>
  <c r="AT24" i="29"/>
  <c r="BB24" i="29"/>
  <c r="E25" i="29"/>
  <c r="T26" i="29"/>
  <c r="AB26" i="29"/>
  <c r="AH28" i="29"/>
  <c r="AN30" i="29"/>
  <c r="AV30" i="29"/>
  <c r="BD30" i="29"/>
  <c r="AU31" i="29"/>
  <c r="V32" i="29"/>
  <c r="AM24" i="29"/>
  <c r="AU24" i="29"/>
  <c r="BC24" i="29"/>
  <c r="F25" i="29"/>
  <c r="U26" i="29"/>
  <c r="AO30" i="29"/>
  <c r="AW30" i="29"/>
  <c r="BE30" i="29"/>
  <c r="B20" i="29"/>
  <c r="B19" i="29"/>
  <c r="AO26" i="29"/>
  <c r="N29" i="29"/>
  <c r="U30" i="29"/>
  <c r="AB31" i="29"/>
  <c r="AR31" i="29"/>
  <c r="S32" i="29"/>
  <c r="AI20" i="29"/>
  <c r="AI19" i="29"/>
  <c r="AK23" i="29"/>
  <c r="AS23" i="29"/>
  <c r="BA23" i="29"/>
  <c r="D24" i="29"/>
  <c r="L20" i="29"/>
  <c r="L19" i="29"/>
  <c r="N30" i="29"/>
  <c r="AK31" i="29"/>
  <c r="AS31" i="29"/>
  <c r="BA31" i="29"/>
  <c r="D32" i="29"/>
  <c r="AL23" i="29"/>
  <c r="AT23" i="29"/>
  <c r="BB23" i="29"/>
  <c r="E24" i="29"/>
  <c r="AC19" i="29"/>
  <c r="AC20" i="29"/>
  <c r="T25" i="29"/>
  <c r="AB25" i="29"/>
  <c r="J27" i="29"/>
  <c r="Z27" i="29"/>
  <c r="AH27" i="29"/>
  <c r="AP27" i="29"/>
  <c r="AX27" i="29"/>
  <c r="BF27" i="29"/>
  <c r="AF29" i="29"/>
  <c r="O30" i="29"/>
  <c r="AB30" i="29"/>
  <c r="AL31" i="29"/>
  <c r="AT31" i="29"/>
  <c r="BB31" i="29"/>
  <c r="E32" i="29"/>
  <c r="AY20" i="29"/>
  <c r="AY19" i="29"/>
  <c r="AM23" i="29"/>
  <c r="AU23" i="29"/>
  <c r="BC23" i="29"/>
  <c r="F24" i="29"/>
  <c r="U25" i="29"/>
  <c r="K27" i="29"/>
  <c r="AA27" i="29"/>
  <c r="AM27" i="29"/>
  <c r="AG29" i="29"/>
  <c r="AO29" i="29"/>
  <c r="AW29" i="29"/>
  <c r="P30" i="29"/>
  <c r="AM31" i="29"/>
  <c r="BC31" i="29"/>
  <c r="F32" i="29"/>
  <c r="AQ19" i="29"/>
  <c r="AQ20" i="29"/>
  <c r="G19" i="29"/>
  <c r="G20" i="29"/>
  <c r="W20" i="29"/>
  <c r="W19" i="29"/>
  <c r="AB27" i="29"/>
  <c r="AR27" i="29"/>
  <c r="C28" i="29"/>
  <c r="K28" i="29"/>
  <c r="G28" i="29" s="1"/>
  <c r="H31" i="29"/>
  <c r="X31" i="29"/>
  <c r="AN31" i="29"/>
  <c r="BD31" i="29"/>
  <c r="AO23" i="29"/>
  <c r="AW23" i="29"/>
  <c r="BE23" i="29"/>
  <c r="N28" i="29"/>
  <c r="AO31" i="29"/>
  <c r="AW31" i="29"/>
  <c r="BE31" i="29"/>
  <c r="Q20" i="29"/>
  <c r="Q19" i="29"/>
  <c r="BB27" i="29"/>
  <c r="T29" i="29"/>
  <c r="AJ26" i="29"/>
  <c r="AZ26" i="29"/>
  <c r="C27" i="29"/>
  <c r="R28" i="29"/>
  <c r="BE29" i="29"/>
  <c r="X30" i="29"/>
  <c r="AD32" i="29"/>
  <c r="M33" i="29"/>
  <c r="AN23" i="29"/>
  <c r="AV23" i="29"/>
  <c r="BD23" i="29"/>
  <c r="V25" i="29"/>
  <c r="AD25" i="29"/>
  <c r="M26" i="29"/>
  <c r="AJ27" i="29"/>
  <c r="AZ27" i="29"/>
  <c r="AA28" i="29"/>
  <c r="W28" i="29" s="1"/>
  <c r="R29" i="29"/>
  <c r="AH29" i="29"/>
  <c r="AX29" i="29"/>
  <c r="I30" i="29"/>
  <c r="Y30" i="29"/>
  <c r="AV31" i="29"/>
  <c r="N33" i="29"/>
  <c r="V33" i="29"/>
  <c r="N26" i="29"/>
  <c r="AK27" i="29"/>
  <c r="D28" i="29"/>
  <c r="S29" i="29"/>
  <c r="Z30" i="29"/>
  <c r="AA30" i="29"/>
  <c r="AP23" i="29"/>
  <c r="AX23" i="29"/>
  <c r="BF23" i="29"/>
  <c r="AF25" i="29"/>
  <c r="AT27" i="29"/>
  <c r="E28" i="29"/>
  <c r="S30" i="29"/>
  <c r="J31" i="29"/>
  <c r="Z31" i="29"/>
  <c r="AP31" i="29"/>
  <c r="BF31" i="29"/>
  <c r="AW32" i="29"/>
  <c r="AQ32" i="29" s="1"/>
  <c r="AF33" i="29"/>
  <c r="M25" i="29"/>
  <c r="BA27" i="29"/>
  <c r="T28" i="29"/>
  <c r="AF32" i="29"/>
  <c r="I25" i="29"/>
  <c r="Y25" i="29"/>
  <c r="P26" i="29"/>
  <c r="AN26" i="29"/>
  <c r="BD26" i="29"/>
  <c r="AE27" i="29"/>
  <c r="AU27" i="29"/>
  <c r="BC27" i="29"/>
  <c r="F28" i="29"/>
  <c r="V28" i="29"/>
  <c r="AK29" i="29"/>
  <c r="AS29" i="29"/>
  <c r="D30" i="29"/>
  <c r="K31" i="29"/>
  <c r="S31" i="29"/>
  <c r="AA31" i="29"/>
  <c r="AH32" i="29"/>
  <c r="I33" i="29"/>
  <c r="Y33" i="29"/>
  <c r="AG33" i="29"/>
  <c r="J30" i="29"/>
  <c r="AH24" i="29"/>
  <c r="AG25" i="29"/>
  <c r="AV26" i="29"/>
  <c r="AJ23" i="29"/>
  <c r="AR23" i="29"/>
  <c r="AZ23" i="29"/>
  <c r="C24" i="29"/>
  <c r="K24" i="29"/>
  <c r="S24" i="29"/>
  <c r="AA24" i="29"/>
  <c r="R25" i="29"/>
  <c r="AH25" i="29"/>
  <c r="H27" i="29"/>
  <c r="X27" i="29"/>
  <c r="AN27" i="29"/>
  <c r="BD27" i="29"/>
  <c r="AE28" i="29"/>
  <c r="F29" i="29"/>
  <c r="V29" i="29"/>
  <c r="AL29" i="29"/>
  <c r="BB29" i="29"/>
  <c r="M30" i="29"/>
  <c r="AS30" i="29"/>
  <c r="D31" i="29"/>
  <c r="T31" i="29"/>
  <c r="AJ31" i="29"/>
  <c r="AZ31" i="29"/>
  <c r="K32" i="29"/>
  <c r="AA32" i="29"/>
  <c r="Z33" i="29"/>
  <c r="AH33" i="29"/>
  <c r="AD24" i="29"/>
  <c r="AF24" i="29"/>
  <c r="AE25" i="29"/>
  <c r="AS27" i="29"/>
  <c r="K25" i="29"/>
  <c r="S25" i="29"/>
  <c r="AA25" i="29"/>
  <c r="AP26" i="29"/>
  <c r="AX26" i="29"/>
  <c r="BF26" i="29"/>
  <c r="I27" i="29"/>
  <c r="Y27" i="29"/>
  <c r="AG27" i="29"/>
  <c r="AO27" i="29"/>
  <c r="AW27" i="29"/>
  <c r="BE27" i="29"/>
  <c r="P28" i="29"/>
  <c r="AE29" i="29"/>
  <c r="AM29" i="29"/>
  <c r="AU29" i="29"/>
  <c r="BC29" i="29"/>
  <c r="F30" i="29"/>
  <c r="AC30" i="29"/>
  <c r="L31" i="29"/>
  <c r="U31" i="29"/>
  <c r="AI32" i="29"/>
  <c r="AY32" i="29"/>
  <c r="B33" i="29"/>
  <c r="K33" i="29"/>
  <c r="S33" i="29"/>
  <c r="AA33" i="29"/>
  <c r="AX25" i="29"/>
  <c r="S27" i="29"/>
  <c r="V27" i="29"/>
  <c r="M24" i="29"/>
  <c r="AJ25" i="29"/>
  <c r="AR25" i="29"/>
  <c r="AZ25" i="29"/>
  <c r="C26" i="29"/>
  <c r="AR26" i="29"/>
  <c r="AU26" i="29"/>
  <c r="R27" i="29"/>
  <c r="H29" i="29"/>
  <c r="X29" i="29"/>
  <c r="AN29" i="29"/>
  <c r="AV29" i="29"/>
  <c r="BD29" i="29"/>
  <c r="K30" i="29"/>
  <c r="H30" i="29"/>
  <c r="V31" i="29"/>
  <c r="AD31" i="29"/>
  <c r="M32" i="29"/>
  <c r="AB33" i="29"/>
  <c r="AJ33" i="29"/>
  <c r="AR33" i="29"/>
  <c r="AZ33" i="29"/>
  <c r="BA26" i="29"/>
  <c r="AP33" i="29"/>
  <c r="AK33" i="29"/>
  <c r="AS25" i="29"/>
  <c r="D26" i="29"/>
  <c r="I29" i="29"/>
  <c r="Y29" i="29"/>
  <c r="AE31" i="29"/>
  <c r="N32" i="29"/>
  <c r="BA33" i="29"/>
  <c r="AK25" i="29"/>
  <c r="AN25" i="29"/>
  <c r="BF33" i="29"/>
  <c r="BE33" i="29"/>
  <c r="N24" i="29"/>
  <c r="BA25" i="29"/>
  <c r="O24" i="29"/>
  <c r="AE24" i="29"/>
  <c r="N25" i="29"/>
  <c r="AL25" i="29"/>
  <c r="BB25" i="29"/>
  <c r="AS26" i="29"/>
  <c r="D27" i="29"/>
  <c r="T27" i="29"/>
  <c r="AF31" i="29"/>
  <c r="AL33" i="29"/>
  <c r="AT33" i="29"/>
  <c r="M28" i="29"/>
  <c r="AP29" i="29"/>
  <c r="AU25" i="29"/>
  <c r="F26" i="29"/>
  <c r="AL26" i="29"/>
  <c r="AG31" i="29"/>
  <c r="G32" i="29"/>
  <c r="P32" i="29"/>
  <c r="O33" i="29"/>
  <c r="AM33" i="29"/>
  <c r="AU33" i="29"/>
  <c r="BC33" i="29"/>
  <c r="O25" i="29"/>
  <c r="AM25" i="29"/>
  <c r="BC25" i="29"/>
  <c r="AC26" i="29"/>
  <c r="AT26" i="29"/>
  <c r="BB26" i="29"/>
  <c r="E27" i="29"/>
  <c r="U27" i="29"/>
  <c r="K29" i="29"/>
  <c r="AA29" i="29"/>
  <c r="BA29" i="29"/>
  <c r="BF29" i="29"/>
  <c r="AG24" i="29"/>
  <c r="H25" i="29"/>
  <c r="P25" i="29"/>
  <c r="X25" i="29"/>
  <c r="AV25" i="29"/>
  <c r="AM26" i="29"/>
  <c r="BC26" i="29"/>
  <c r="AD27" i="29"/>
  <c r="U28" i="29"/>
  <c r="AB29" i="29"/>
  <c r="AR29" i="29"/>
  <c r="C30" i="29"/>
  <c r="AG32" i="29"/>
  <c r="H33" i="29"/>
  <c r="AW25" i="29"/>
  <c r="AO33" i="29"/>
  <c r="BE25" i="29"/>
  <c r="AS33" i="29"/>
  <c r="AW33" i="29"/>
  <c r="AT25" i="29"/>
  <c r="AO25" i="29"/>
  <c r="J25" i="29"/>
  <c r="Z25" i="29"/>
  <c r="AP25" i="29"/>
  <c r="BF25" i="29"/>
  <c r="AW26" i="29"/>
  <c r="O28" i="29"/>
  <c r="L30" i="29"/>
  <c r="AX33" i="29"/>
  <c r="BB33" i="29"/>
  <c r="P33" i="29"/>
  <c r="X33" i="29"/>
  <c r="AN33" i="29"/>
  <c r="AV33" i="29"/>
  <c r="BD33" i="29"/>
  <c r="F55" i="28" l="1"/>
  <c r="G55" i="28" s="1"/>
  <c r="L56" i="28" s="1"/>
  <c r="L145" i="27"/>
  <c r="L146" i="27"/>
  <c r="K145" i="27"/>
  <c r="K146" i="27"/>
  <c r="M145" i="27"/>
  <c r="M146" i="27"/>
  <c r="N145" i="27"/>
  <c r="N146" i="27"/>
  <c r="L111" i="27"/>
  <c r="L128" i="27"/>
  <c r="L129" i="27"/>
  <c r="N128" i="27"/>
  <c r="N129" i="27"/>
  <c r="M111" i="27"/>
  <c r="M112" i="27"/>
  <c r="L112" i="27"/>
  <c r="M128" i="27"/>
  <c r="M129" i="27"/>
  <c r="K112" i="27"/>
  <c r="K111" i="27"/>
  <c r="K129" i="27"/>
  <c r="K128" i="27"/>
  <c r="G73" i="28"/>
  <c r="M60" i="28" s="1"/>
  <c r="F58" i="28"/>
  <c r="G58" i="28" s="1"/>
  <c r="L59" i="28" s="1"/>
  <c r="F85" i="28"/>
  <c r="F69" i="28"/>
  <c r="G69" i="28" s="1"/>
  <c r="M56" i="28" s="1"/>
  <c r="F57" i="28"/>
  <c r="G57" i="28" s="1"/>
  <c r="L58" i="28" s="1"/>
  <c r="F66" i="28"/>
  <c r="G66" i="28" s="1"/>
  <c r="M53" i="28" s="1"/>
  <c r="G59" i="28"/>
  <c r="L60" i="28" s="1"/>
  <c r="F50" i="28"/>
  <c r="G50" i="28" s="1"/>
  <c r="L51" i="28" s="1"/>
  <c r="E68" i="28"/>
  <c r="G68" i="28" s="1"/>
  <c r="M55" i="28" s="1"/>
  <c r="E78" i="28"/>
  <c r="G78" i="28" s="1"/>
  <c r="N50" i="28" s="1"/>
  <c r="F83" i="28"/>
  <c r="G83" i="28" s="1"/>
  <c r="N55" i="28" s="1"/>
  <c r="F52" i="28"/>
  <c r="G52" i="28" s="1"/>
  <c r="L53" i="28" s="1"/>
  <c r="F79" i="28"/>
  <c r="G79" i="28" s="1"/>
  <c r="N51" i="28" s="1"/>
  <c r="E71" i="28"/>
  <c r="G71" i="28" s="1"/>
  <c r="E81" i="28"/>
  <c r="G81" i="28" s="1"/>
  <c r="N53" i="28" s="1"/>
  <c r="F70" i="28"/>
  <c r="G70" i="28" s="1"/>
  <c r="M57" i="28" s="1"/>
  <c r="F72" i="28"/>
  <c r="G72" i="28" s="1"/>
  <c r="E67" i="28"/>
  <c r="G67" i="28" s="1"/>
  <c r="G85" i="28"/>
  <c r="N57" i="28" s="1"/>
  <c r="F87" i="28"/>
  <c r="G87" i="28" s="1"/>
  <c r="N59" i="28" s="1"/>
  <c r="E54" i="28"/>
  <c r="G54" i="28" s="1"/>
  <c r="L55" i="28" s="1"/>
  <c r="E64" i="28"/>
  <c r="G64" i="28" s="1"/>
  <c r="E88" i="28"/>
  <c r="G88" i="28" s="1"/>
  <c r="N60" i="28" s="1"/>
  <c r="E51" i="28"/>
  <c r="G51" i="28" s="1"/>
  <c r="L52" i="28" s="1"/>
  <c r="E53" i="28"/>
  <c r="G53" i="28" s="1"/>
  <c r="L54" i="28" s="1"/>
  <c r="G86" i="28"/>
  <c r="N58" i="28" s="1"/>
  <c r="E65" i="28"/>
  <c r="G65" i="28" s="1"/>
  <c r="E80" i="28"/>
  <c r="G80" i="28" s="1"/>
  <c r="N52" i="28" s="1"/>
  <c r="O102" i="28"/>
  <c r="E84" i="28"/>
  <c r="G84" i="28" s="1"/>
  <c r="N56" i="28" s="1"/>
  <c r="G82" i="28"/>
  <c r="N54" i="28" s="1"/>
  <c r="V35" i="29"/>
  <c r="V36" i="29"/>
  <c r="Y36" i="29"/>
  <c r="Y35" i="29"/>
  <c r="AA35" i="29"/>
  <c r="AA36" i="29"/>
  <c r="AW36" i="29"/>
  <c r="AW35" i="29"/>
  <c r="AK36" i="29"/>
  <c r="AK35" i="29"/>
  <c r="U35" i="29"/>
  <c r="U36" i="29"/>
  <c r="I36" i="29"/>
  <c r="I35" i="29"/>
  <c r="O35" i="29"/>
  <c r="O36" i="29"/>
  <c r="AF35" i="29"/>
  <c r="AF36" i="29"/>
  <c r="S35" i="29"/>
  <c r="S36" i="29"/>
  <c r="AH36" i="29"/>
  <c r="AH35" i="29"/>
  <c r="AO36" i="29"/>
  <c r="AO35" i="29"/>
  <c r="AI28" i="29"/>
  <c r="AQ28" i="29"/>
  <c r="AP36" i="29"/>
  <c r="AP35" i="29"/>
  <c r="AY27" i="29"/>
  <c r="Z35" i="29"/>
  <c r="Z36" i="29"/>
  <c r="N35" i="29"/>
  <c r="N36" i="29"/>
  <c r="C35" i="29"/>
  <c r="C36" i="29"/>
  <c r="F35" i="29"/>
  <c r="F36" i="29"/>
  <c r="BB36" i="29"/>
  <c r="BB35" i="29"/>
  <c r="T35" i="29"/>
  <c r="T36" i="29"/>
  <c r="M35" i="29"/>
  <c r="M36" i="29"/>
  <c r="AE35" i="29"/>
  <c r="AE36" i="29"/>
  <c r="AD35" i="29"/>
  <c r="AD36" i="29"/>
  <c r="G24" i="29"/>
  <c r="K35" i="29"/>
  <c r="K36" i="29"/>
  <c r="E35" i="29"/>
  <c r="E36" i="29"/>
  <c r="AI24" i="29"/>
  <c r="AZ36" i="29"/>
  <c r="AZ35" i="29"/>
  <c r="BD36" i="29"/>
  <c r="BD35" i="29"/>
  <c r="BC36" i="29"/>
  <c r="BC35" i="29"/>
  <c r="AT36" i="29"/>
  <c r="AT35" i="29"/>
  <c r="Q26" i="29"/>
  <c r="R35" i="29"/>
  <c r="R36" i="29"/>
  <c r="AB35" i="29"/>
  <c r="AB36" i="29"/>
  <c r="L27" i="29"/>
  <c r="BE36" i="29"/>
  <c r="BE35" i="29"/>
  <c r="AS36" i="29"/>
  <c r="AS35" i="29"/>
  <c r="AR36" i="29"/>
  <c r="AR35" i="29"/>
  <c r="BF36" i="29"/>
  <c r="BF35" i="29"/>
  <c r="AV36" i="29"/>
  <c r="AV35" i="29"/>
  <c r="AU36" i="29"/>
  <c r="AU35" i="29"/>
  <c r="AL36" i="29"/>
  <c r="AL35" i="29"/>
  <c r="D35" i="29"/>
  <c r="D36" i="29"/>
  <c r="H35" i="29"/>
  <c r="H36" i="29"/>
  <c r="X35" i="29"/>
  <c r="X36" i="29"/>
  <c r="AG35" i="29"/>
  <c r="AG36" i="29"/>
  <c r="AJ36" i="29"/>
  <c r="AJ35" i="29"/>
  <c r="AX35" i="29"/>
  <c r="AX36" i="29"/>
  <c r="AN36" i="29"/>
  <c r="AN35" i="29"/>
  <c r="AM36" i="29"/>
  <c r="AM35" i="29"/>
  <c r="B32" i="29"/>
  <c r="BA36" i="29"/>
  <c r="BA35" i="29"/>
  <c r="J35" i="29"/>
  <c r="J36" i="29"/>
  <c r="P35" i="29"/>
  <c r="P36" i="29"/>
  <c r="AQ24" i="29"/>
  <c r="AY28" i="29"/>
  <c r="W24" i="29"/>
  <c r="Q24" i="29"/>
  <c r="AQ30" i="29"/>
  <c r="AI27" i="29"/>
  <c r="Q32" i="29"/>
  <c r="AC29" i="29"/>
  <c r="AC25" i="29"/>
  <c r="AY30" i="29"/>
  <c r="AY24" i="29"/>
  <c r="G26" i="29"/>
  <c r="AI30" i="29"/>
  <c r="L29" i="29"/>
  <c r="Q31" i="29"/>
  <c r="AC28" i="29"/>
  <c r="G31" i="29"/>
  <c r="W30" i="29"/>
  <c r="B31" i="29"/>
  <c r="Q30" i="29"/>
  <c r="W27" i="29"/>
  <c r="AY23" i="29"/>
  <c r="B28" i="29"/>
  <c r="Q25" i="29"/>
  <c r="AY31" i="29"/>
  <c r="W32" i="29"/>
  <c r="AQ23" i="29"/>
  <c r="L26" i="29"/>
  <c r="W31" i="29"/>
  <c r="AQ31" i="29"/>
  <c r="AQ29" i="29"/>
  <c r="AI31" i="29"/>
  <c r="AC27" i="29"/>
  <c r="AQ27" i="29"/>
  <c r="AY29" i="29"/>
  <c r="B24" i="29"/>
  <c r="AC33" i="29"/>
  <c r="Q33" i="29"/>
  <c r="L33" i="29"/>
  <c r="G27" i="29"/>
  <c r="Q28" i="29"/>
  <c r="B29" i="29"/>
  <c r="L28" i="29"/>
  <c r="AI29" i="29"/>
  <c r="G25" i="29"/>
  <c r="L25" i="29"/>
  <c r="G33" i="29"/>
  <c r="W33" i="29"/>
  <c r="AC32" i="29"/>
  <c r="AI23" i="29"/>
  <c r="AY26" i="29"/>
  <c r="Q29" i="29"/>
  <c r="AY25" i="29"/>
  <c r="B30" i="29"/>
  <c r="G30" i="29"/>
  <c r="Q27" i="29"/>
  <c r="AI26" i="29"/>
  <c r="AY33" i="29"/>
  <c r="AQ26" i="29"/>
  <c r="AQ33" i="29"/>
  <c r="W25" i="29"/>
  <c r="B27" i="29"/>
  <c r="AI33" i="29"/>
  <c r="B26" i="29"/>
  <c r="L24" i="29"/>
  <c r="AC24" i="29"/>
  <c r="L32" i="29"/>
  <c r="W29" i="29"/>
  <c r="AQ25" i="29"/>
  <c r="AC31" i="29"/>
  <c r="G29" i="29"/>
  <c r="AI25" i="29"/>
  <c r="L63" i="28" l="1"/>
  <c r="L64" i="28"/>
  <c r="M54" i="28"/>
  <c r="M59" i="28"/>
  <c r="M52" i="28"/>
  <c r="N64" i="28"/>
  <c r="M51" i="28"/>
  <c r="M58" i="28"/>
  <c r="G35" i="29"/>
  <c r="G36" i="29"/>
  <c r="AY35" i="29"/>
  <c r="AY36" i="29"/>
  <c r="B35" i="29"/>
  <c r="B36" i="29"/>
  <c r="Q35" i="29"/>
  <c r="Q36" i="29"/>
  <c r="AC35" i="29"/>
  <c r="AC36" i="29"/>
  <c r="AQ35" i="29"/>
  <c r="AQ36" i="29"/>
  <c r="W35" i="29"/>
  <c r="W36" i="29"/>
  <c r="L35" i="29"/>
  <c r="L36" i="29"/>
  <c r="AI35" i="29"/>
  <c r="AI36" i="29"/>
  <c r="M64" i="28" l="1"/>
  <c r="M63" i="28"/>
  <c r="N63" i="28"/>
</calcChain>
</file>

<file path=xl/sharedStrings.xml><?xml version="1.0" encoding="utf-8"?>
<sst xmlns="http://schemas.openxmlformats.org/spreadsheetml/2006/main" count="1176" uniqueCount="105">
  <si>
    <t>Cumulative precentage of subject results by grade and by gender</t>
  </si>
  <si>
    <t>Gender</t>
  </si>
  <si>
    <t>Number</t>
  </si>
  <si>
    <t>A*</t>
  </si>
  <si>
    <t>A</t>
  </si>
  <si>
    <t>B</t>
  </si>
  <si>
    <t>C</t>
  </si>
  <si>
    <t>D</t>
  </si>
  <si>
    <t>E</t>
  </si>
  <si>
    <t>U</t>
  </si>
  <si>
    <t>Percentages by Grade</t>
  </si>
  <si>
    <t>M</t>
  </si>
  <si>
    <t>F</t>
  </si>
  <si>
    <t>M+F</t>
  </si>
  <si>
    <t>Pecentages of subject results by grade and by gender</t>
  </si>
  <si>
    <t>p. 125</t>
  </si>
  <si>
    <t>p. 124</t>
  </si>
  <si>
    <t>p. 122</t>
  </si>
  <si>
    <t>p. 121</t>
  </si>
  <si>
    <t>(p. 114)</t>
  </si>
  <si>
    <t>(p. 115)</t>
  </si>
  <si>
    <t>(p. 116)</t>
  </si>
  <si>
    <t>p. 115</t>
  </si>
  <si>
    <t>p. 116</t>
  </si>
  <si>
    <t>p. 112</t>
  </si>
  <si>
    <t>p. 113</t>
  </si>
  <si>
    <t>p. 120</t>
  </si>
  <si>
    <t>p. 119</t>
  </si>
  <si>
    <t>pdf p. 68</t>
  </si>
  <si>
    <t>pdf p. 69</t>
  </si>
  <si>
    <t>pdf p. 66</t>
  </si>
  <si>
    <t>pdf p. 67</t>
  </si>
  <si>
    <t>p. 151</t>
  </si>
  <si>
    <t>p. 152</t>
  </si>
  <si>
    <t>p. 150</t>
  </si>
  <si>
    <t>p. 149</t>
  </si>
  <si>
    <t>p. 155</t>
  </si>
  <si>
    <t>p. 156</t>
  </si>
  <si>
    <t>p. 157</t>
  </si>
  <si>
    <t>p. 158</t>
  </si>
  <si>
    <t>pdf p. 154</t>
  </si>
  <si>
    <t>pdf p. 155</t>
  </si>
  <si>
    <t>pdf p. 156</t>
  </si>
  <si>
    <t>pdf p. 157</t>
  </si>
  <si>
    <t>p. 163</t>
  </si>
  <si>
    <t>p. 164</t>
  </si>
  <si>
    <t>p. 165</t>
  </si>
  <si>
    <t>p. 166</t>
  </si>
  <si>
    <t>FPQ</t>
  </si>
  <si>
    <t>HPQ</t>
  </si>
  <si>
    <t>EPQ</t>
  </si>
  <si>
    <t>A*-A</t>
  </si>
  <si>
    <t>Male and female</t>
  </si>
  <si>
    <t>Male</t>
  </si>
  <si>
    <t>Female</t>
  </si>
  <si>
    <t>A*-B</t>
  </si>
  <si>
    <t>uptake</t>
  </si>
  <si>
    <t>FPQ female</t>
  </si>
  <si>
    <t>HPQ female</t>
  </si>
  <si>
    <t>EPQ female</t>
  </si>
  <si>
    <t>FPQ male</t>
  </si>
  <si>
    <t>HPQ male</t>
  </si>
  <si>
    <t>EPQ male</t>
  </si>
  <si>
    <t>Male v. female</t>
  </si>
  <si>
    <t>% FPQ female</t>
  </si>
  <si>
    <t>%  FPQ male</t>
  </si>
  <si>
    <t>Differential</t>
  </si>
  <si>
    <t>Differentials</t>
  </si>
  <si>
    <t>mean</t>
  </si>
  <si>
    <t>median</t>
  </si>
  <si>
    <t>rate of increase</t>
  </si>
  <si>
    <t>No.</t>
  </si>
  <si>
    <t>A* %</t>
  </si>
  <si>
    <t>A %</t>
  </si>
  <si>
    <t>B %</t>
  </si>
  <si>
    <t>U %</t>
  </si>
  <si>
    <t>C %</t>
  </si>
  <si>
    <t>D %</t>
  </si>
  <si>
    <t>E %</t>
  </si>
  <si>
    <t>Female and male</t>
  </si>
  <si>
    <t>Calculation of raw numbers</t>
  </si>
  <si>
    <t>sum</t>
  </si>
  <si>
    <t>A*-C</t>
  </si>
  <si>
    <t>(p. 10)</t>
  </si>
  <si>
    <t>not available</t>
  </si>
  <si>
    <t>pdf p. 34</t>
  </si>
  <si>
    <t>pdf p. 35</t>
  </si>
  <si>
    <t>female</t>
  </si>
  <si>
    <t>male</t>
  </si>
  <si>
    <t>max</t>
  </si>
  <si>
    <t>min</t>
  </si>
  <si>
    <t>https://www.jcq.org.uk/Download/examination-results/gcses/2019/other-results-information/gcse-short-course-gcse-double-award-entry-level-and-project-summer-2019</t>
  </si>
  <si>
    <t>pdf p. 23</t>
  </si>
  <si>
    <t>pdf p. 22</t>
  </si>
  <si>
    <t>(p. 6 of pdf)</t>
  </si>
  <si>
    <t>Data JCQ FPQ HPQ EPQ 2009-2020</t>
  </si>
  <si>
    <t>Base data</t>
  </si>
  <si>
    <t>A*--C</t>
  </si>
  <si>
    <t>A*--A</t>
  </si>
  <si>
    <t>A*--B</t>
  </si>
  <si>
    <t>Quantitative analysis of JCQ data pertaining to the project qualifications</t>
  </si>
  <si>
    <t>updated: 27.10.2020</t>
  </si>
  <si>
    <t>J. Stone; http://questioningeducation.co.uk/</t>
  </si>
  <si>
    <t>pq awards:</t>
  </si>
  <si>
    <t>Data aggregated from JCQ statistics, retrieved from its website. JCQ is the Joint Council for Qualifications: https://www.jcq.org.uk/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</si>
</sst>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ont="1"/>
    <xf numFmtId="0" fontId="0" fillId="0" borderId="0" xfId="0" applyFill="1"/>
    <xf numFmtId="0" fontId="0" fillId="3" borderId="0" xfId="0" applyFill="1"/>
    <xf numFmtId="0" fontId="0" fillId="4" borderId="0" xfId="0" applyFill="1"/>
    <xf numFmtId="0" fontId="2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3" fillId="0" borderId="0" xfId="0" applyFont="1"/>
    <xf numFmtId="0" fontId="0" fillId="9" borderId="0" xfId="0" applyFill="1"/>
    <xf numFmtId="0" fontId="1" fillId="4" borderId="0" xfId="0" applyFont="1" applyFill="1"/>
    <xf numFmtId="0" fontId="1" fillId="7" borderId="0" xfId="0" applyFont="1" applyFill="1"/>
    <xf numFmtId="0" fontId="1" fillId="9" borderId="0" xfId="0" applyFont="1" applyFill="1"/>
    <xf numFmtId="0" fontId="0" fillId="10" borderId="0" xfId="0" applyFill="1"/>
    <xf numFmtId="0" fontId="1" fillId="10" borderId="0" xfId="0" applyFont="1" applyFill="1"/>
    <xf numFmtId="0" fontId="0" fillId="11" borderId="0" xfId="0" applyFill="1"/>
    <xf numFmtId="0" fontId="3" fillId="11" borderId="0" xfId="0" applyFont="1" applyFill="1"/>
    <xf numFmtId="0" fontId="0" fillId="9" borderId="0" xfId="0" applyFont="1" applyFill="1"/>
    <xf numFmtId="0" fontId="0" fillId="0" borderId="0" xfId="0" applyFont="1" applyFill="1"/>
    <xf numFmtId="164" fontId="0" fillId="0" borderId="0" xfId="0" applyNumberFormat="1"/>
    <xf numFmtId="0" fontId="0" fillId="12" borderId="0" xfId="0" applyFill="1"/>
    <xf numFmtId="0" fontId="1" fillId="0" borderId="0" xfId="0" applyFont="1" applyFill="1"/>
    <xf numFmtId="0" fontId="1" fillId="8" borderId="0" xfId="0" applyFont="1" applyFill="1"/>
    <xf numFmtId="164" fontId="0" fillId="0" borderId="0" xfId="0" applyNumberFormat="1" applyFill="1"/>
    <xf numFmtId="0" fontId="4" fillId="0" borderId="0" xfId="1"/>
    <xf numFmtId="0" fontId="1" fillId="11" borderId="0" xfId="0" applyFont="1" applyFill="1"/>
    <xf numFmtId="0" fontId="0" fillId="11" borderId="0" xfId="0" applyFont="1" applyFill="1"/>
    <xf numFmtId="0" fontId="1" fillId="2" borderId="0" xfId="0" applyFont="1" applyFill="1"/>
    <xf numFmtId="0" fontId="1" fillId="13" borderId="0" xfId="0" applyFont="1" applyFill="1"/>
    <xf numFmtId="0" fontId="0" fillId="13" borderId="0" xfId="0" applyFill="1"/>
    <xf numFmtId="0" fontId="3" fillId="0" borderId="0" xfId="0" applyFont="1" applyFill="1"/>
    <xf numFmtId="16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PQ A* attainment, UK, 2009--2020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attainment!$B$2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attainment!$B$3:$B$14</c:f>
              <c:numCache>
                <c:formatCode>General</c:formatCode>
                <c:ptCount val="12"/>
                <c:pt idx="1">
                  <c:v>6.3</c:v>
                </c:pt>
                <c:pt idx="2">
                  <c:v>9.9</c:v>
                </c:pt>
                <c:pt idx="3">
                  <c:v>12.3</c:v>
                </c:pt>
                <c:pt idx="4">
                  <c:v>11.6</c:v>
                </c:pt>
                <c:pt idx="5">
                  <c:v>8.6</c:v>
                </c:pt>
                <c:pt idx="6">
                  <c:v>19.899999999999999</c:v>
                </c:pt>
                <c:pt idx="7">
                  <c:v>12.2</c:v>
                </c:pt>
                <c:pt idx="8">
                  <c:v>26.4</c:v>
                </c:pt>
                <c:pt idx="9">
                  <c:v>27.3</c:v>
                </c:pt>
                <c:pt idx="10">
                  <c:v>25.5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47-4CC3-81F2-02DDFF942A59}"/>
            </c:ext>
          </c:extLst>
        </c:ser>
        <c:ser>
          <c:idx val="1"/>
          <c:order val="1"/>
          <c:tx>
            <c:strRef>
              <c:f>attainment!$C$2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attainment!$C$3:$C$14</c:f>
              <c:numCache>
                <c:formatCode>General</c:formatCode>
                <c:ptCount val="12"/>
                <c:pt idx="1">
                  <c:v>10.6</c:v>
                </c:pt>
                <c:pt idx="2">
                  <c:v>8.1999999999999993</c:v>
                </c:pt>
                <c:pt idx="3">
                  <c:v>8</c:v>
                </c:pt>
                <c:pt idx="4">
                  <c:v>8.9</c:v>
                </c:pt>
                <c:pt idx="5">
                  <c:v>12</c:v>
                </c:pt>
                <c:pt idx="6">
                  <c:v>16.7</c:v>
                </c:pt>
                <c:pt idx="7">
                  <c:v>18.899999999999999</c:v>
                </c:pt>
                <c:pt idx="8">
                  <c:v>20.3</c:v>
                </c:pt>
                <c:pt idx="9">
                  <c:v>20.399999999999999</c:v>
                </c:pt>
                <c:pt idx="10">
                  <c:v>19.399999999999999</c:v>
                </c:pt>
                <c:pt idx="11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47-4CC3-81F2-02DDFF942A59}"/>
            </c:ext>
          </c:extLst>
        </c:ser>
        <c:ser>
          <c:idx val="2"/>
          <c:order val="2"/>
          <c:tx>
            <c:strRef>
              <c:f>attainment!$D$2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attainment!$D$3:$D$14</c:f>
              <c:numCache>
                <c:formatCode>General</c:formatCode>
                <c:ptCount val="12"/>
                <c:pt idx="0">
                  <c:v>11.7</c:v>
                </c:pt>
                <c:pt idx="1">
                  <c:v>12</c:v>
                </c:pt>
                <c:pt idx="2">
                  <c:v>12.4</c:v>
                </c:pt>
                <c:pt idx="3">
                  <c:v>13.6</c:v>
                </c:pt>
                <c:pt idx="4">
                  <c:v>14</c:v>
                </c:pt>
                <c:pt idx="5">
                  <c:v>16.100000000000001</c:v>
                </c:pt>
                <c:pt idx="6">
                  <c:v>17.3</c:v>
                </c:pt>
                <c:pt idx="7">
                  <c:v>18.5</c:v>
                </c:pt>
                <c:pt idx="8">
                  <c:v>17.8</c:v>
                </c:pt>
                <c:pt idx="9">
                  <c:v>18.600000000000001</c:v>
                </c:pt>
                <c:pt idx="10">
                  <c:v>18.8</c:v>
                </c:pt>
                <c:pt idx="11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47-4CC3-81F2-02DDFF94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737904"/>
        <c:axId val="710864784"/>
      </c:lineChart>
      <c:catAx>
        <c:axId val="807737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864784"/>
        <c:crosses val="autoZero"/>
        <c:auto val="1"/>
        <c:lblAlgn val="ctr"/>
        <c:lblOffset val="100"/>
        <c:noMultiLvlLbl val="0"/>
      </c:catAx>
      <c:valAx>
        <c:axId val="710864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773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 cap="rnd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Female uptake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uptake!$B$19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uptake!$A$20:$A$31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uptake!$B$20:$B$31</c:f>
              <c:numCache>
                <c:formatCode>General</c:formatCode>
                <c:ptCount val="12"/>
                <c:pt idx="1">
                  <c:v>860</c:v>
                </c:pt>
                <c:pt idx="2">
                  <c:v>2262</c:v>
                </c:pt>
                <c:pt idx="3">
                  <c:v>1593</c:v>
                </c:pt>
                <c:pt idx="4">
                  <c:v>1249</c:v>
                </c:pt>
                <c:pt idx="5">
                  <c:v>1127</c:v>
                </c:pt>
                <c:pt idx="6">
                  <c:v>467</c:v>
                </c:pt>
                <c:pt idx="7">
                  <c:v>353</c:v>
                </c:pt>
                <c:pt idx="8">
                  <c:v>282</c:v>
                </c:pt>
                <c:pt idx="9">
                  <c:v>326</c:v>
                </c:pt>
                <c:pt idx="10">
                  <c:v>282</c:v>
                </c:pt>
                <c:pt idx="11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A-4D91-A5C0-E013F6586E70}"/>
            </c:ext>
          </c:extLst>
        </c:ser>
        <c:ser>
          <c:idx val="1"/>
          <c:order val="1"/>
          <c:tx>
            <c:strRef>
              <c:f>uptake!$C$19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uptake!$A$20:$A$31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uptake!$C$20:$C$31</c:f>
              <c:numCache>
                <c:formatCode>General</c:formatCode>
                <c:ptCount val="12"/>
                <c:pt idx="1">
                  <c:v>4577</c:v>
                </c:pt>
                <c:pt idx="2">
                  <c:v>10896</c:v>
                </c:pt>
                <c:pt idx="3">
                  <c:v>10511</c:v>
                </c:pt>
                <c:pt idx="4">
                  <c:v>6115</c:v>
                </c:pt>
                <c:pt idx="5">
                  <c:v>5411</c:v>
                </c:pt>
                <c:pt idx="6">
                  <c:v>3063</c:v>
                </c:pt>
                <c:pt idx="7">
                  <c:v>2610</c:v>
                </c:pt>
                <c:pt idx="8">
                  <c:v>1868</c:v>
                </c:pt>
                <c:pt idx="9">
                  <c:v>1861</c:v>
                </c:pt>
                <c:pt idx="10">
                  <c:v>1772</c:v>
                </c:pt>
                <c:pt idx="11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A-4D91-A5C0-E013F6586E70}"/>
            </c:ext>
          </c:extLst>
        </c:ser>
        <c:ser>
          <c:idx val="2"/>
          <c:order val="2"/>
          <c:tx>
            <c:strRef>
              <c:f>uptake!$D$19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uptake!$A$20:$A$31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uptake!$D$20:$D$31</c:f>
              <c:numCache>
                <c:formatCode>General</c:formatCode>
                <c:ptCount val="12"/>
                <c:pt idx="0">
                  <c:v>2974</c:v>
                </c:pt>
                <c:pt idx="1">
                  <c:v>9357</c:v>
                </c:pt>
                <c:pt idx="2">
                  <c:v>13926</c:v>
                </c:pt>
                <c:pt idx="3">
                  <c:v>16806</c:v>
                </c:pt>
                <c:pt idx="4">
                  <c:v>17853</c:v>
                </c:pt>
                <c:pt idx="5">
                  <c:v>19967</c:v>
                </c:pt>
                <c:pt idx="6">
                  <c:v>20369</c:v>
                </c:pt>
                <c:pt idx="7">
                  <c:v>21521</c:v>
                </c:pt>
                <c:pt idx="8">
                  <c:v>24056</c:v>
                </c:pt>
                <c:pt idx="9">
                  <c:v>24029</c:v>
                </c:pt>
                <c:pt idx="10">
                  <c:v>23535</c:v>
                </c:pt>
                <c:pt idx="11">
                  <c:v>21961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3A-4D91-A5C0-E013F6586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015936"/>
        <c:axId val="710875584"/>
      </c:lineChart>
      <c:catAx>
        <c:axId val="80401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875584"/>
        <c:crosses val="autoZero"/>
        <c:auto val="1"/>
        <c:lblAlgn val="ctr"/>
        <c:lblOffset val="100"/>
        <c:noMultiLvlLbl val="0"/>
      </c:catAx>
      <c:valAx>
        <c:axId val="7108755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No.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40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Male uptake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uptake!$B$34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uptake!$A$35:$A$46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uptake!$B$35:$B$46</c:f>
              <c:numCache>
                <c:formatCode>General</c:formatCode>
                <c:ptCount val="12"/>
                <c:pt idx="1">
                  <c:v>1460</c:v>
                </c:pt>
                <c:pt idx="2">
                  <c:v>2610</c:v>
                </c:pt>
                <c:pt idx="3">
                  <c:v>1852</c:v>
                </c:pt>
                <c:pt idx="4">
                  <c:v>1456</c:v>
                </c:pt>
                <c:pt idx="5">
                  <c:v>1255</c:v>
                </c:pt>
                <c:pt idx="6">
                  <c:v>508</c:v>
                </c:pt>
                <c:pt idx="7">
                  <c:v>483</c:v>
                </c:pt>
                <c:pt idx="8">
                  <c:v>366</c:v>
                </c:pt>
                <c:pt idx="9">
                  <c:v>424</c:v>
                </c:pt>
                <c:pt idx="10">
                  <c:v>298</c:v>
                </c:pt>
                <c:pt idx="11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33-4568-B762-80713109E87D}"/>
            </c:ext>
          </c:extLst>
        </c:ser>
        <c:ser>
          <c:idx val="1"/>
          <c:order val="1"/>
          <c:tx>
            <c:strRef>
              <c:f>uptake!$C$34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uptake!$A$35:$A$46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uptake!$C$35:$C$46</c:f>
              <c:numCache>
                <c:formatCode>General</c:formatCode>
                <c:ptCount val="12"/>
                <c:pt idx="1">
                  <c:v>5402</c:v>
                </c:pt>
                <c:pt idx="2">
                  <c:v>10992</c:v>
                </c:pt>
                <c:pt idx="3">
                  <c:v>10496</c:v>
                </c:pt>
                <c:pt idx="4">
                  <c:v>6469</c:v>
                </c:pt>
                <c:pt idx="5">
                  <c:v>4399</c:v>
                </c:pt>
                <c:pt idx="6">
                  <c:v>2568</c:v>
                </c:pt>
                <c:pt idx="7">
                  <c:v>1990</c:v>
                </c:pt>
                <c:pt idx="8">
                  <c:v>1525</c:v>
                </c:pt>
                <c:pt idx="9">
                  <c:v>1910</c:v>
                </c:pt>
                <c:pt idx="10">
                  <c:v>2110</c:v>
                </c:pt>
                <c:pt idx="11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3-4568-B762-80713109E87D}"/>
            </c:ext>
          </c:extLst>
        </c:ser>
        <c:ser>
          <c:idx val="2"/>
          <c:order val="2"/>
          <c:tx>
            <c:strRef>
              <c:f>uptake!$D$34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uptake!$A$35:$A$46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uptake!$D$35:$D$46</c:f>
              <c:numCache>
                <c:formatCode>General</c:formatCode>
                <c:ptCount val="12"/>
                <c:pt idx="0">
                  <c:v>2120</c:v>
                </c:pt>
                <c:pt idx="1">
                  <c:v>6601</c:v>
                </c:pt>
                <c:pt idx="2">
                  <c:v>10173</c:v>
                </c:pt>
                <c:pt idx="3">
                  <c:v>11766</c:v>
                </c:pt>
                <c:pt idx="4">
                  <c:v>12548</c:v>
                </c:pt>
                <c:pt idx="5">
                  <c:v>13278</c:v>
                </c:pt>
                <c:pt idx="6">
                  <c:v>13195</c:v>
                </c:pt>
                <c:pt idx="7">
                  <c:v>14087</c:v>
                </c:pt>
                <c:pt idx="8">
                  <c:v>15957</c:v>
                </c:pt>
                <c:pt idx="9">
                  <c:v>16408</c:v>
                </c:pt>
                <c:pt idx="10">
                  <c:v>15317</c:v>
                </c:pt>
                <c:pt idx="11">
                  <c:v>14095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33-4568-B762-80713109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23792"/>
        <c:axId val="719426480"/>
      </c:lineChart>
      <c:catAx>
        <c:axId val="87742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426480"/>
        <c:crosses val="autoZero"/>
        <c:auto val="1"/>
        <c:lblAlgn val="ctr"/>
        <c:lblOffset val="100"/>
        <c:noMultiLvlLbl val="0"/>
      </c:catAx>
      <c:valAx>
        <c:axId val="7194264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No.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2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FPQ uptake: Male v. female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70977118065551"/>
          <c:y val="0.13062993783698948"/>
          <c:w val="0.82398033267499005"/>
          <c:h val="0.61141342373086482"/>
        </c:manualLayout>
      </c:layout>
      <c:lineChart>
        <c:grouping val="standard"/>
        <c:varyColors val="0"/>
        <c:ser>
          <c:idx val="0"/>
          <c:order val="0"/>
          <c:tx>
            <c:strRef>
              <c:f>uptake!$B$49</c:f>
              <c:strCache>
                <c:ptCount val="1"/>
                <c:pt idx="0">
                  <c:v>FPQ 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uptake!$A$50:$A$60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uptake!$B$50:$B$60</c:f>
              <c:numCache>
                <c:formatCode>General</c:formatCode>
                <c:ptCount val="11"/>
                <c:pt idx="0">
                  <c:v>860</c:v>
                </c:pt>
                <c:pt idx="1">
                  <c:v>2262</c:v>
                </c:pt>
                <c:pt idx="2">
                  <c:v>1593</c:v>
                </c:pt>
                <c:pt idx="3">
                  <c:v>1249</c:v>
                </c:pt>
                <c:pt idx="4">
                  <c:v>1127</c:v>
                </c:pt>
                <c:pt idx="5">
                  <c:v>467</c:v>
                </c:pt>
                <c:pt idx="6">
                  <c:v>353</c:v>
                </c:pt>
                <c:pt idx="7">
                  <c:v>282</c:v>
                </c:pt>
                <c:pt idx="8">
                  <c:v>326</c:v>
                </c:pt>
                <c:pt idx="9">
                  <c:v>282</c:v>
                </c:pt>
                <c:pt idx="10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7-4877-A7D4-E64AF40C1129}"/>
            </c:ext>
          </c:extLst>
        </c:ser>
        <c:ser>
          <c:idx val="1"/>
          <c:order val="1"/>
          <c:tx>
            <c:strRef>
              <c:f>uptake!$C$49</c:f>
              <c:strCache>
                <c:ptCount val="1"/>
                <c:pt idx="0">
                  <c:v>FPQ 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uptake!$A$50:$A$60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uptake!$C$50:$C$60</c:f>
              <c:numCache>
                <c:formatCode>General</c:formatCode>
                <c:ptCount val="11"/>
                <c:pt idx="0">
                  <c:v>1460</c:v>
                </c:pt>
                <c:pt idx="1">
                  <c:v>2610</c:v>
                </c:pt>
                <c:pt idx="2">
                  <c:v>1852</c:v>
                </c:pt>
                <c:pt idx="3">
                  <c:v>1456</c:v>
                </c:pt>
                <c:pt idx="4">
                  <c:v>1255</c:v>
                </c:pt>
                <c:pt idx="5">
                  <c:v>508</c:v>
                </c:pt>
                <c:pt idx="6">
                  <c:v>483</c:v>
                </c:pt>
                <c:pt idx="7">
                  <c:v>366</c:v>
                </c:pt>
                <c:pt idx="8">
                  <c:v>424</c:v>
                </c:pt>
                <c:pt idx="9">
                  <c:v>298</c:v>
                </c:pt>
                <c:pt idx="10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7-4877-A7D4-E64AF40C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37936"/>
        <c:axId val="877028352"/>
      </c:lineChart>
      <c:catAx>
        <c:axId val="87743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028352"/>
        <c:crosses val="autoZero"/>
        <c:auto val="1"/>
        <c:lblAlgn val="ctr"/>
        <c:lblOffset val="100"/>
        <c:noMultiLvlLbl val="0"/>
      </c:catAx>
      <c:valAx>
        <c:axId val="8770283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No.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HPQ uptake: Male v. female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uptake!$B$63</c:f>
              <c:strCache>
                <c:ptCount val="1"/>
                <c:pt idx="0">
                  <c:v>HPQ 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uptake!$A$64:$A$74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uptake!$B$64:$B$74</c:f>
              <c:numCache>
                <c:formatCode>General</c:formatCode>
                <c:ptCount val="11"/>
                <c:pt idx="0">
                  <c:v>4577</c:v>
                </c:pt>
                <c:pt idx="1">
                  <c:v>10896</c:v>
                </c:pt>
                <c:pt idx="2">
                  <c:v>10511</c:v>
                </c:pt>
                <c:pt idx="3">
                  <c:v>6115</c:v>
                </c:pt>
                <c:pt idx="4">
                  <c:v>5411</c:v>
                </c:pt>
                <c:pt idx="5">
                  <c:v>3063</c:v>
                </c:pt>
                <c:pt idx="6">
                  <c:v>2610</c:v>
                </c:pt>
                <c:pt idx="7">
                  <c:v>1868</c:v>
                </c:pt>
                <c:pt idx="8">
                  <c:v>1861</c:v>
                </c:pt>
                <c:pt idx="9">
                  <c:v>1772</c:v>
                </c:pt>
                <c:pt idx="10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6-4BF6-88A2-3A4DCF707974}"/>
            </c:ext>
          </c:extLst>
        </c:ser>
        <c:ser>
          <c:idx val="1"/>
          <c:order val="1"/>
          <c:tx>
            <c:strRef>
              <c:f>uptake!$C$63</c:f>
              <c:strCache>
                <c:ptCount val="1"/>
                <c:pt idx="0">
                  <c:v>HPQ 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uptake!$A$64:$A$74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uptake!$C$64:$C$74</c:f>
              <c:numCache>
                <c:formatCode>General</c:formatCode>
                <c:ptCount val="11"/>
                <c:pt idx="0">
                  <c:v>5402</c:v>
                </c:pt>
                <c:pt idx="1">
                  <c:v>10992</c:v>
                </c:pt>
                <c:pt idx="2">
                  <c:v>10496</c:v>
                </c:pt>
                <c:pt idx="3">
                  <c:v>6469</c:v>
                </c:pt>
                <c:pt idx="4">
                  <c:v>4399</c:v>
                </c:pt>
                <c:pt idx="5">
                  <c:v>2568</c:v>
                </c:pt>
                <c:pt idx="6">
                  <c:v>1990</c:v>
                </c:pt>
                <c:pt idx="7">
                  <c:v>1525</c:v>
                </c:pt>
                <c:pt idx="8">
                  <c:v>1910</c:v>
                </c:pt>
                <c:pt idx="9">
                  <c:v>2110</c:v>
                </c:pt>
                <c:pt idx="10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6-4BF6-88A2-3A4DCF707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29616"/>
        <c:axId val="878510080"/>
      </c:lineChart>
      <c:catAx>
        <c:axId val="87742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8510080"/>
        <c:crosses val="autoZero"/>
        <c:auto val="1"/>
        <c:lblAlgn val="ctr"/>
        <c:lblOffset val="100"/>
        <c:noMultiLvlLbl val="0"/>
      </c:catAx>
      <c:valAx>
        <c:axId val="8785100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No.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2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EPQ uptake: Male v. female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uptake!$B$77</c:f>
              <c:strCache>
                <c:ptCount val="1"/>
                <c:pt idx="0">
                  <c:v>EPQ 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uptake!$A$78:$A$89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uptake!$B$78:$B$89</c:f>
              <c:numCache>
                <c:formatCode>General</c:formatCode>
                <c:ptCount val="12"/>
                <c:pt idx="0">
                  <c:v>2974</c:v>
                </c:pt>
                <c:pt idx="1">
                  <c:v>9357</c:v>
                </c:pt>
                <c:pt idx="2">
                  <c:v>13926</c:v>
                </c:pt>
                <c:pt idx="3">
                  <c:v>16806</c:v>
                </c:pt>
                <c:pt idx="4">
                  <c:v>17853</c:v>
                </c:pt>
                <c:pt idx="5">
                  <c:v>19967</c:v>
                </c:pt>
                <c:pt idx="6">
                  <c:v>20369</c:v>
                </c:pt>
                <c:pt idx="7">
                  <c:v>21521</c:v>
                </c:pt>
                <c:pt idx="8">
                  <c:v>24056</c:v>
                </c:pt>
                <c:pt idx="9">
                  <c:v>24029</c:v>
                </c:pt>
                <c:pt idx="10">
                  <c:v>23535</c:v>
                </c:pt>
                <c:pt idx="11">
                  <c:v>21961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1A-4B83-9869-6E68EDEA5565}"/>
            </c:ext>
          </c:extLst>
        </c:ser>
        <c:ser>
          <c:idx val="1"/>
          <c:order val="1"/>
          <c:tx>
            <c:strRef>
              <c:f>uptake!$C$77</c:f>
              <c:strCache>
                <c:ptCount val="1"/>
                <c:pt idx="0">
                  <c:v>EPQ 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uptake!$A$78:$A$89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uptake!$C$78:$C$89</c:f>
              <c:numCache>
                <c:formatCode>General</c:formatCode>
                <c:ptCount val="12"/>
                <c:pt idx="0">
                  <c:v>2120</c:v>
                </c:pt>
                <c:pt idx="1">
                  <c:v>6601</c:v>
                </c:pt>
                <c:pt idx="2">
                  <c:v>10173</c:v>
                </c:pt>
                <c:pt idx="3">
                  <c:v>11766</c:v>
                </c:pt>
                <c:pt idx="4">
                  <c:v>12548</c:v>
                </c:pt>
                <c:pt idx="5">
                  <c:v>13278</c:v>
                </c:pt>
                <c:pt idx="6">
                  <c:v>13195</c:v>
                </c:pt>
                <c:pt idx="7">
                  <c:v>14087</c:v>
                </c:pt>
                <c:pt idx="8">
                  <c:v>15957</c:v>
                </c:pt>
                <c:pt idx="9">
                  <c:v>16408</c:v>
                </c:pt>
                <c:pt idx="10">
                  <c:v>15317</c:v>
                </c:pt>
                <c:pt idx="11">
                  <c:v>14095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A-4B83-9869-6E68EDEA5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26288"/>
        <c:axId val="883318144"/>
      </c:lineChart>
      <c:catAx>
        <c:axId val="87742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3318144"/>
        <c:crosses val="autoZero"/>
        <c:auto val="1"/>
        <c:lblAlgn val="ctr"/>
        <c:lblOffset val="100"/>
        <c:noMultiLvlLbl val="0"/>
      </c:catAx>
      <c:valAx>
        <c:axId val="8833181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No.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Male v. Female uptake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uptake!$L$49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uptake!$K$50:$K$61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uptake!$L$50:$L$61</c:f>
              <c:numCache>
                <c:formatCode>General</c:formatCode>
                <c:ptCount val="12"/>
                <c:pt idx="1">
                  <c:v>-25.799999999999997</c:v>
                </c:pt>
                <c:pt idx="2">
                  <c:v>-7.2000000000000028</c:v>
                </c:pt>
                <c:pt idx="3">
                  <c:v>-7.5999999999999943</c:v>
                </c:pt>
                <c:pt idx="4">
                  <c:v>-7.5999999999999943</c:v>
                </c:pt>
                <c:pt idx="5">
                  <c:v>-5.4000000000000057</c:v>
                </c:pt>
                <c:pt idx="6">
                  <c:v>-4.2000000000000028</c:v>
                </c:pt>
                <c:pt idx="7">
                  <c:v>-15.599999999999994</c:v>
                </c:pt>
                <c:pt idx="8">
                  <c:v>-13</c:v>
                </c:pt>
                <c:pt idx="9">
                  <c:v>-13</c:v>
                </c:pt>
                <c:pt idx="10">
                  <c:v>-2.7999999999999972</c:v>
                </c:pt>
                <c:pt idx="11">
                  <c:v>-5.4000000000000057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A-47CC-81C5-0EC7B5B74031}"/>
            </c:ext>
          </c:extLst>
        </c:ser>
        <c:ser>
          <c:idx val="1"/>
          <c:order val="1"/>
          <c:tx>
            <c:strRef>
              <c:f>uptake!$M$49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uptake!$K$50:$K$61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uptake!$M$50:$M$61</c:f>
              <c:numCache>
                <c:formatCode>General</c:formatCode>
                <c:ptCount val="12"/>
                <c:pt idx="1">
                  <c:v>-8.2000000000000028</c:v>
                </c:pt>
                <c:pt idx="2">
                  <c:v>-0.40000000000000568</c:v>
                </c:pt>
                <c:pt idx="3">
                  <c:v>0</c:v>
                </c:pt>
                <c:pt idx="4">
                  <c:v>-2.7999999999999972</c:v>
                </c:pt>
                <c:pt idx="5">
                  <c:v>10.400000000000006</c:v>
                </c:pt>
                <c:pt idx="6">
                  <c:v>8.7999999999999972</c:v>
                </c:pt>
                <c:pt idx="7">
                  <c:v>13.400000000000006</c:v>
                </c:pt>
                <c:pt idx="8">
                  <c:v>10.200000000000003</c:v>
                </c:pt>
                <c:pt idx="9">
                  <c:v>-1.2000000000000028</c:v>
                </c:pt>
                <c:pt idx="10">
                  <c:v>-8.7999999999999972</c:v>
                </c:pt>
                <c:pt idx="11">
                  <c:v>8.2000000000000028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A-47CC-81C5-0EC7B5B74031}"/>
            </c:ext>
          </c:extLst>
        </c:ser>
        <c:ser>
          <c:idx val="2"/>
          <c:order val="2"/>
          <c:tx>
            <c:strRef>
              <c:f>uptake!$N$49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uptake!$K$50:$K$61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uptake!$N$50:$N$61</c:f>
              <c:numCache>
                <c:formatCode>General</c:formatCode>
                <c:ptCount val="12"/>
                <c:pt idx="0">
                  <c:v>16.799999999999997</c:v>
                </c:pt>
                <c:pt idx="1">
                  <c:v>17.200000000000003</c:v>
                </c:pt>
                <c:pt idx="2">
                  <c:v>15.599999999999994</c:v>
                </c:pt>
                <c:pt idx="3">
                  <c:v>17.599999999999994</c:v>
                </c:pt>
                <c:pt idx="4">
                  <c:v>17.400000000000006</c:v>
                </c:pt>
                <c:pt idx="5">
                  <c:v>20.200000000000003</c:v>
                </c:pt>
                <c:pt idx="6">
                  <c:v>21.400000000000006</c:v>
                </c:pt>
                <c:pt idx="7">
                  <c:v>20.799999999999997</c:v>
                </c:pt>
                <c:pt idx="8">
                  <c:v>20.200000000000003</c:v>
                </c:pt>
                <c:pt idx="9">
                  <c:v>18.799999999999997</c:v>
                </c:pt>
                <c:pt idx="10">
                  <c:v>21.200000000000003</c:v>
                </c:pt>
                <c:pt idx="11">
                  <c:v>21.799999999999997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A-47CC-81C5-0EC7B5B74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61904"/>
        <c:axId val="884012528"/>
      </c:lineChart>
      <c:catAx>
        <c:axId val="8103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4012528"/>
        <c:crosses val="autoZero"/>
        <c:auto val="1"/>
        <c:lblAlgn val="ctr"/>
        <c:lblOffset val="100"/>
        <c:noMultiLvlLbl val="0"/>
      </c:catAx>
      <c:valAx>
        <c:axId val="884012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036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Male and female uptake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uptake!$N$93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uptake!$M$94:$M$104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uptake!$N$94:$N$104</c:f>
              <c:numCache>
                <c:formatCode>General</c:formatCode>
                <c:ptCount val="11"/>
                <c:pt idx="1">
                  <c:v>110</c:v>
                </c:pt>
                <c:pt idx="2">
                  <c:v>-29.3</c:v>
                </c:pt>
                <c:pt idx="3">
                  <c:v>-21.5</c:v>
                </c:pt>
                <c:pt idx="4">
                  <c:v>-11.9</c:v>
                </c:pt>
                <c:pt idx="5">
                  <c:v>-59.1</c:v>
                </c:pt>
                <c:pt idx="6">
                  <c:v>-14.3</c:v>
                </c:pt>
                <c:pt idx="7">
                  <c:v>-22.5</c:v>
                </c:pt>
                <c:pt idx="8">
                  <c:v>15.7</c:v>
                </c:pt>
                <c:pt idx="9">
                  <c:v>-22.7</c:v>
                </c:pt>
                <c:pt idx="10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5-4FA2-90EC-BC2BA71C6EC5}"/>
            </c:ext>
          </c:extLst>
        </c:ser>
        <c:ser>
          <c:idx val="1"/>
          <c:order val="1"/>
          <c:tx>
            <c:strRef>
              <c:f>uptake!$O$93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uptake!$M$94:$M$104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uptake!$O$94:$O$104</c:f>
              <c:numCache>
                <c:formatCode>General</c:formatCode>
                <c:ptCount val="11"/>
                <c:pt idx="1">
                  <c:v>119.3</c:v>
                </c:pt>
                <c:pt idx="2">
                  <c:v>-4</c:v>
                </c:pt>
                <c:pt idx="3">
                  <c:v>-40.1</c:v>
                </c:pt>
                <c:pt idx="4">
                  <c:v>-22</c:v>
                </c:pt>
                <c:pt idx="5">
                  <c:v>-42.6</c:v>
                </c:pt>
                <c:pt idx="6">
                  <c:v>-18.3</c:v>
                </c:pt>
                <c:pt idx="7">
                  <c:v>-26.2</c:v>
                </c:pt>
                <c:pt idx="8">
                  <c:v>11.1</c:v>
                </c:pt>
                <c:pt idx="9">
                  <c:v>2.9</c:v>
                </c:pt>
                <c:pt idx="10">
                  <c:v>-35.299999999999997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5-4FA2-90EC-BC2BA71C6EC5}"/>
            </c:ext>
          </c:extLst>
        </c:ser>
        <c:ser>
          <c:idx val="2"/>
          <c:order val="2"/>
          <c:tx>
            <c:strRef>
              <c:f>uptake!$P$93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uptake!$M$94:$M$104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uptake!$P$94:$P$104</c:f>
              <c:numCache>
                <c:formatCode>General</c:formatCode>
                <c:ptCount val="11"/>
                <c:pt idx="0">
                  <c:v>213.3</c:v>
                </c:pt>
                <c:pt idx="1">
                  <c:v>51</c:v>
                </c:pt>
                <c:pt idx="2">
                  <c:v>18.600000000000001</c:v>
                </c:pt>
                <c:pt idx="3">
                  <c:v>6.4</c:v>
                </c:pt>
                <c:pt idx="4">
                  <c:v>9.4</c:v>
                </c:pt>
                <c:pt idx="5">
                  <c:v>1</c:v>
                </c:pt>
                <c:pt idx="6">
                  <c:v>6.1</c:v>
                </c:pt>
                <c:pt idx="7">
                  <c:v>12.4</c:v>
                </c:pt>
                <c:pt idx="8">
                  <c:v>1.1000000000000001</c:v>
                </c:pt>
                <c:pt idx="9">
                  <c:v>-3.9</c:v>
                </c:pt>
                <c:pt idx="10">
                  <c:v>-7.2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D5-4FA2-90EC-BC2BA71C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42512"/>
        <c:axId val="807294704"/>
      </c:lineChart>
      <c:catAx>
        <c:axId val="87744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7294704"/>
        <c:crosses val="autoZero"/>
        <c:auto val="1"/>
        <c:lblAlgn val="ctr"/>
        <c:lblOffset val="100"/>
        <c:noMultiLvlLbl val="0"/>
      </c:catAx>
      <c:valAx>
        <c:axId val="8072947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4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Uptake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uptake!$B$2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uptake!$A$3:$A$14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uptake!$B$3:$B$14</c:f>
              <c:numCache>
                <c:formatCode>General</c:formatCode>
                <c:ptCount val="12"/>
                <c:pt idx="1">
                  <c:v>2320</c:v>
                </c:pt>
                <c:pt idx="2">
                  <c:v>4872</c:v>
                </c:pt>
                <c:pt idx="3">
                  <c:v>3445</c:v>
                </c:pt>
                <c:pt idx="4">
                  <c:v>2705</c:v>
                </c:pt>
                <c:pt idx="5">
                  <c:v>2382</c:v>
                </c:pt>
                <c:pt idx="6">
                  <c:v>975</c:v>
                </c:pt>
                <c:pt idx="7">
                  <c:v>836</c:v>
                </c:pt>
                <c:pt idx="8">
                  <c:v>648</c:v>
                </c:pt>
                <c:pt idx="9">
                  <c:v>750</c:v>
                </c:pt>
                <c:pt idx="10">
                  <c:v>580</c:v>
                </c:pt>
                <c:pt idx="11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F-45AA-AD8A-03DFE6AEB095}"/>
            </c:ext>
          </c:extLst>
        </c:ser>
        <c:ser>
          <c:idx val="1"/>
          <c:order val="1"/>
          <c:tx>
            <c:strRef>
              <c:f>uptake!$C$2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uptake!$A$3:$A$14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uptake!$C$3:$C$14</c:f>
              <c:numCache>
                <c:formatCode>General</c:formatCode>
                <c:ptCount val="12"/>
                <c:pt idx="1">
                  <c:v>9979</c:v>
                </c:pt>
                <c:pt idx="2">
                  <c:v>21888</c:v>
                </c:pt>
                <c:pt idx="3">
                  <c:v>21007</c:v>
                </c:pt>
                <c:pt idx="4">
                  <c:v>12584</c:v>
                </c:pt>
                <c:pt idx="5">
                  <c:v>9810</c:v>
                </c:pt>
                <c:pt idx="6">
                  <c:v>5631</c:v>
                </c:pt>
                <c:pt idx="7">
                  <c:v>4600</c:v>
                </c:pt>
                <c:pt idx="8">
                  <c:v>3393</c:v>
                </c:pt>
                <c:pt idx="9">
                  <c:v>3771</c:v>
                </c:pt>
                <c:pt idx="10">
                  <c:v>3882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F-45AA-AD8A-03DFE6AEB095}"/>
            </c:ext>
          </c:extLst>
        </c:ser>
        <c:ser>
          <c:idx val="2"/>
          <c:order val="2"/>
          <c:tx>
            <c:strRef>
              <c:f>uptake!$D$2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sq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uptake!$A$3:$A$14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uptake!$D$3:$D$14</c:f>
              <c:numCache>
                <c:formatCode>General</c:formatCode>
                <c:ptCount val="12"/>
                <c:pt idx="0">
                  <c:v>5094</c:v>
                </c:pt>
                <c:pt idx="1">
                  <c:v>15958</c:v>
                </c:pt>
                <c:pt idx="2">
                  <c:v>24099</c:v>
                </c:pt>
                <c:pt idx="3">
                  <c:v>28572</c:v>
                </c:pt>
                <c:pt idx="4">
                  <c:v>30401</c:v>
                </c:pt>
                <c:pt idx="5">
                  <c:v>33245</c:v>
                </c:pt>
                <c:pt idx="6">
                  <c:v>33564</c:v>
                </c:pt>
                <c:pt idx="7">
                  <c:v>35608</c:v>
                </c:pt>
                <c:pt idx="8">
                  <c:v>40013</c:v>
                </c:pt>
                <c:pt idx="9">
                  <c:v>40437</c:v>
                </c:pt>
                <c:pt idx="10">
                  <c:v>38852</c:v>
                </c:pt>
                <c:pt idx="11">
                  <c:v>36056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3F-45AA-AD8A-03DFE6AEB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158303"/>
        <c:axId val="390924895"/>
      </c:lineChart>
      <c:catAx>
        <c:axId val="680158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0924895"/>
        <c:crosses val="autoZero"/>
        <c:auto val="1"/>
        <c:lblAlgn val="ctr"/>
        <c:lblOffset val="100"/>
        <c:noMultiLvlLbl val="0"/>
      </c:catAx>
      <c:valAx>
        <c:axId val="3909248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No. of learners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0158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PQ A*--A attainment, UK, 2009--2020</a:t>
            </a:r>
          </a:p>
        </c:rich>
      </c:tx>
      <c:layout>
        <c:manualLayout>
          <c:xMode val="edge"/>
          <c:yMode val="edge"/>
          <c:x val="0.14663441530162416"/>
          <c:y val="2.7490981685041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97522967912742"/>
          <c:y val="5.0142750307234654E-2"/>
          <c:w val="0.83280255156003546"/>
          <c:h val="0.66514978068646791"/>
        </c:manualLayout>
      </c:layout>
      <c:lineChart>
        <c:grouping val="standard"/>
        <c:varyColors val="0"/>
        <c:ser>
          <c:idx val="0"/>
          <c:order val="0"/>
          <c:tx>
            <c:strRef>
              <c:f>attainment!$G$2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attainment!$F$3:$F$14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attainment!$G$3:$G$14</c:f>
              <c:numCache>
                <c:formatCode>General</c:formatCode>
                <c:ptCount val="12"/>
                <c:pt idx="1">
                  <c:v>37.200000000000003</c:v>
                </c:pt>
                <c:pt idx="2">
                  <c:v>43.2</c:v>
                </c:pt>
                <c:pt idx="3">
                  <c:v>47.2</c:v>
                </c:pt>
                <c:pt idx="4">
                  <c:v>51.5</c:v>
                </c:pt>
                <c:pt idx="5">
                  <c:v>53.9</c:v>
                </c:pt>
                <c:pt idx="6">
                  <c:v>51.7</c:v>
                </c:pt>
                <c:pt idx="7">
                  <c:v>50.7</c:v>
                </c:pt>
                <c:pt idx="8">
                  <c:v>61.3</c:v>
                </c:pt>
                <c:pt idx="9">
                  <c:v>65.7</c:v>
                </c:pt>
                <c:pt idx="10">
                  <c:v>64.5</c:v>
                </c:pt>
                <c:pt idx="11">
                  <c:v>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0-4D03-9CE3-C9F2984A8B40}"/>
            </c:ext>
          </c:extLst>
        </c:ser>
        <c:ser>
          <c:idx val="1"/>
          <c:order val="1"/>
          <c:tx>
            <c:strRef>
              <c:f>attainment!$H$2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attainment!$F$3:$F$14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attainment!$H$3:$H$14</c:f>
              <c:numCache>
                <c:formatCode>General</c:formatCode>
                <c:ptCount val="12"/>
                <c:pt idx="1">
                  <c:v>31.8</c:v>
                </c:pt>
                <c:pt idx="2">
                  <c:v>27.6</c:v>
                </c:pt>
                <c:pt idx="3">
                  <c:v>27.7</c:v>
                </c:pt>
                <c:pt idx="4">
                  <c:v>29.6</c:v>
                </c:pt>
                <c:pt idx="5">
                  <c:v>38.6</c:v>
                </c:pt>
                <c:pt idx="6">
                  <c:v>42.4</c:v>
                </c:pt>
                <c:pt idx="7">
                  <c:v>43.3</c:v>
                </c:pt>
                <c:pt idx="8">
                  <c:v>46.2</c:v>
                </c:pt>
                <c:pt idx="9">
                  <c:v>45.1</c:v>
                </c:pt>
                <c:pt idx="10">
                  <c:v>45.5</c:v>
                </c:pt>
                <c:pt idx="11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0-4D03-9CE3-C9F2984A8B40}"/>
            </c:ext>
          </c:extLst>
        </c:ser>
        <c:ser>
          <c:idx val="2"/>
          <c:order val="2"/>
          <c:tx>
            <c:strRef>
              <c:f>attainment!$I$2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attainment!$F$3:$F$14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attainment!$I$3:$I$14</c:f>
              <c:numCache>
                <c:formatCode>General</c:formatCode>
                <c:ptCount val="12"/>
                <c:pt idx="0">
                  <c:v>30.7</c:v>
                </c:pt>
                <c:pt idx="1">
                  <c:v>27.9</c:v>
                </c:pt>
                <c:pt idx="2">
                  <c:v>28.9</c:v>
                </c:pt>
                <c:pt idx="3">
                  <c:v>32.1</c:v>
                </c:pt>
                <c:pt idx="4">
                  <c:v>33.299999999999997</c:v>
                </c:pt>
                <c:pt idx="5">
                  <c:v>38.799999999999997</c:v>
                </c:pt>
                <c:pt idx="6">
                  <c:v>40.200000000000003</c:v>
                </c:pt>
                <c:pt idx="7">
                  <c:v>43.3</c:v>
                </c:pt>
                <c:pt idx="8">
                  <c:v>43.6</c:v>
                </c:pt>
                <c:pt idx="9">
                  <c:v>44.7</c:v>
                </c:pt>
                <c:pt idx="10">
                  <c:v>45.5</c:v>
                </c:pt>
                <c:pt idx="11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0-4D03-9CE3-C9F2984A8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004704"/>
        <c:axId val="805908672"/>
      </c:lineChart>
      <c:catAx>
        <c:axId val="80400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0536850014072698"/>
              <c:y val="0.891240840813079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5908672"/>
        <c:crosses val="autoZero"/>
        <c:auto val="1"/>
        <c:lblAlgn val="ctr"/>
        <c:lblOffset val="100"/>
        <c:noMultiLvlLbl val="0"/>
      </c:catAx>
      <c:valAx>
        <c:axId val="8059086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400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01744826567307"/>
          <c:y val="0.52398833107367548"/>
          <c:w val="0.48131802428777226"/>
          <c:h val="9.9851037715761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PQ A*-B attainment, UK, 2009--2020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attainment!$L$2</c:f>
              <c:strCache>
                <c:ptCount val="1"/>
                <c:pt idx="0">
                  <c:v>FPQ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attainment!$K$3:$K$14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attainment!$L$3:$L$14</c:f>
              <c:numCache>
                <c:formatCode>General</c:formatCode>
                <c:ptCount val="12"/>
                <c:pt idx="1">
                  <c:v>76.099999999999994</c:v>
                </c:pt>
                <c:pt idx="2">
                  <c:v>79.3</c:v>
                </c:pt>
                <c:pt idx="3">
                  <c:v>83.5</c:v>
                </c:pt>
                <c:pt idx="4">
                  <c:v>90.9</c:v>
                </c:pt>
                <c:pt idx="5">
                  <c:v>91.6</c:v>
                </c:pt>
                <c:pt idx="6">
                  <c:v>87.8</c:v>
                </c:pt>
                <c:pt idx="7">
                  <c:v>90</c:v>
                </c:pt>
                <c:pt idx="8">
                  <c:v>95.1</c:v>
                </c:pt>
                <c:pt idx="9">
                  <c:v>94.4</c:v>
                </c:pt>
                <c:pt idx="10">
                  <c:v>93.6</c:v>
                </c:pt>
                <c:pt idx="11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4-4523-BA73-3576CB3F459F}"/>
            </c:ext>
          </c:extLst>
        </c:ser>
        <c:ser>
          <c:idx val="1"/>
          <c:order val="1"/>
          <c:tx>
            <c:strRef>
              <c:f>attainment!$M$2</c:f>
              <c:strCache>
                <c:ptCount val="1"/>
                <c:pt idx="0">
                  <c:v>HPQ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attainment!$K$3:$K$14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attainment!$M$3:$M$14</c:f>
              <c:numCache>
                <c:formatCode>General</c:formatCode>
                <c:ptCount val="12"/>
                <c:pt idx="1">
                  <c:v>56.2</c:v>
                </c:pt>
                <c:pt idx="2">
                  <c:v>53.5</c:v>
                </c:pt>
                <c:pt idx="3">
                  <c:v>54.8</c:v>
                </c:pt>
                <c:pt idx="4">
                  <c:v>52.4</c:v>
                </c:pt>
                <c:pt idx="5">
                  <c:v>64.599999999999994</c:v>
                </c:pt>
                <c:pt idx="6">
                  <c:v>66.3</c:v>
                </c:pt>
                <c:pt idx="7">
                  <c:v>67.3</c:v>
                </c:pt>
                <c:pt idx="8">
                  <c:v>70.599999999999994</c:v>
                </c:pt>
                <c:pt idx="9">
                  <c:v>69.099999999999994</c:v>
                </c:pt>
                <c:pt idx="10">
                  <c:v>69.7</c:v>
                </c:pt>
                <c:pt idx="11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523-BA73-3576CB3F459F}"/>
            </c:ext>
          </c:extLst>
        </c:ser>
        <c:ser>
          <c:idx val="2"/>
          <c:order val="2"/>
          <c:tx>
            <c:strRef>
              <c:f>attainment!$N$2</c:f>
              <c:strCache>
                <c:ptCount val="1"/>
                <c:pt idx="0">
                  <c:v>EPQ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attainment!$K$3:$K$14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attainment!$N$3:$N$14</c:f>
              <c:numCache>
                <c:formatCode>General</c:formatCode>
                <c:ptCount val="12"/>
                <c:pt idx="0">
                  <c:v>51.5</c:v>
                </c:pt>
                <c:pt idx="1">
                  <c:v>46.2</c:v>
                </c:pt>
                <c:pt idx="2">
                  <c:v>47.7</c:v>
                </c:pt>
                <c:pt idx="3">
                  <c:v>51.5</c:v>
                </c:pt>
                <c:pt idx="4">
                  <c:v>53.1</c:v>
                </c:pt>
                <c:pt idx="5">
                  <c:v>61.2</c:v>
                </c:pt>
                <c:pt idx="6">
                  <c:v>62.3</c:v>
                </c:pt>
                <c:pt idx="7">
                  <c:v>65.3</c:v>
                </c:pt>
                <c:pt idx="8">
                  <c:v>65.8</c:v>
                </c:pt>
                <c:pt idx="9">
                  <c:v>67.5</c:v>
                </c:pt>
                <c:pt idx="10">
                  <c:v>67.900000000000006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523-BA73-3576CB3F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742480"/>
        <c:axId val="710876016"/>
      </c:lineChart>
      <c:catAx>
        <c:axId val="807742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0876016"/>
        <c:crosses val="autoZero"/>
        <c:auto val="1"/>
        <c:lblAlgn val="ctr"/>
        <c:lblOffset val="100"/>
        <c:noMultiLvlLbl val="0"/>
      </c:catAx>
      <c:valAx>
        <c:axId val="710876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77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FPQ attainment by gender, UK, 2010–2020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attainment!$B$97:$B$98</c:f>
              <c:strCache>
                <c:ptCount val="2"/>
                <c:pt idx="0">
                  <c:v>A*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attainment!$A$99:$A$110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attainment!$B$99:$B$110</c:f>
              <c:numCache>
                <c:formatCode>General</c:formatCode>
                <c:ptCount val="12"/>
                <c:pt idx="1">
                  <c:v>9.1999999999999993</c:v>
                </c:pt>
                <c:pt idx="2">
                  <c:v>14.9</c:v>
                </c:pt>
                <c:pt idx="3">
                  <c:v>17.600000000000001</c:v>
                </c:pt>
                <c:pt idx="4">
                  <c:v>16.100000000000001</c:v>
                </c:pt>
                <c:pt idx="5">
                  <c:v>10.4</c:v>
                </c:pt>
                <c:pt idx="6">
                  <c:v>25.5</c:v>
                </c:pt>
                <c:pt idx="7">
                  <c:v>14.7</c:v>
                </c:pt>
                <c:pt idx="8">
                  <c:v>35.1</c:v>
                </c:pt>
                <c:pt idx="9">
                  <c:v>35</c:v>
                </c:pt>
                <c:pt idx="10">
                  <c:v>32.299999999999997</c:v>
                </c:pt>
                <c:pt idx="11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C-4DAD-A221-7AD3EF1502F6}"/>
            </c:ext>
          </c:extLst>
        </c:ser>
        <c:ser>
          <c:idx val="1"/>
          <c:order val="1"/>
          <c:tx>
            <c:strRef>
              <c:f>attainment!$C$97:$C$98</c:f>
              <c:strCache>
                <c:ptCount val="2"/>
                <c:pt idx="0">
                  <c:v>A*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attainment!$A$99:$A$110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attainment!$C$99:$C$110</c:f>
              <c:numCache>
                <c:formatCode>General</c:formatCode>
                <c:ptCount val="12"/>
                <c:pt idx="1">
                  <c:v>4.7</c:v>
                </c:pt>
                <c:pt idx="2">
                  <c:v>5.4</c:v>
                </c:pt>
                <c:pt idx="3">
                  <c:v>7.7</c:v>
                </c:pt>
                <c:pt idx="4">
                  <c:v>7.8</c:v>
                </c:pt>
                <c:pt idx="5">
                  <c:v>7</c:v>
                </c:pt>
                <c:pt idx="6">
                  <c:v>14.8</c:v>
                </c:pt>
                <c:pt idx="7">
                  <c:v>10.4</c:v>
                </c:pt>
                <c:pt idx="8">
                  <c:v>19.7</c:v>
                </c:pt>
                <c:pt idx="9">
                  <c:v>21.5</c:v>
                </c:pt>
                <c:pt idx="10">
                  <c:v>19.100000000000001</c:v>
                </c:pt>
                <c:pt idx="11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C-4DAD-A221-7AD3EF1502F6}"/>
            </c:ext>
          </c:extLst>
        </c:ser>
        <c:ser>
          <c:idx val="2"/>
          <c:order val="2"/>
          <c:tx>
            <c:strRef>
              <c:f>attainment!$D$97:$D$98</c:f>
              <c:strCache>
                <c:ptCount val="2"/>
                <c:pt idx="0">
                  <c:v>A*-A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attainment!$A$99:$A$110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attainment!$D$99:$D$110</c:f>
              <c:numCache>
                <c:formatCode>General</c:formatCode>
                <c:ptCount val="12"/>
                <c:pt idx="1">
                  <c:v>43.8</c:v>
                </c:pt>
                <c:pt idx="2">
                  <c:v>52.2</c:v>
                </c:pt>
                <c:pt idx="3">
                  <c:v>55.4</c:v>
                </c:pt>
                <c:pt idx="4">
                  <c:v>57.6</c:v>
                </c:pt>
                <c:pt idx="5">
                  <c:v>64.3</c:v>
                </c:pt>
                <c:pt idx="6">
                  <c:v>61.7</c:v>
                </c:pt>
                <c:pt idx="7">
                  <c:v>55.2</c:v>
                </c:pt>
                <c:pt idx="8">
                  <c:v>74.5</c:v>
                </c:pt>
                <c:pt idx="9">
                  <c:v>73.3</c:v>
                </c:pt>
                <c:pt idx="10">
                  <c:v>73</c:v>
                </c:pt>
                <c:pt idx="11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CC-4DAD-A221-7AD3EF1502F6}"/>
            </c:ext>
          </c:extLst>
        </c:ser>
        <c:ser>
          <c:idx val="3"/>
          <c:order val="3"/>
          <c:tx>
            <c:strRef>
              <c:f>attainment!$E$97:$E$98</c:f>
              <c:strCache>
                <c:ptCount val="2"/>
                <c:pt idx="0">
                  <c:v>A*-A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attainment!$A$99:$A$110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attainment!$E$99:$E$110</c:f>
              <c:numCache>
                <c:formatCode>General</c:formatCode>
                <c:ptCount val="12"/>
                <c:pt idx="1">
                  <c:v>33.200000000000003</c:v>
                </c:pt>
                <c:pt idx="2">
                  <c:v>35.5</c:v>
                </c:pt>
                <c:pt idx="3">
                  <c:v>40.1</c:v>
                </c:pt>
                <c:pt idx="4">
                  <c:v>46.3</c:v>
                </c:pt>
                <c:pt idx="5">
                  <c:v>44.5</c:v>
                </c:pt>
                <c:pt idx="6">
                  <c:v>42.5</c:v>
                </c:pt>
                <c:pt idx="7">
                  <c:v>47.4</c:v>
                </c:pt>
                <c:pt idx="8">
                  <c:v>51.1</c:v>
                </c:pt>
                <c:pt idx="9">
                  <c:v>59.9</c:v>
                </c:pt>
                <c:pt idx="10">
                  <c:v>56.4</c:v>
                </c:pt>
                <c:pt idx="11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CC-4DAD-A221-7AD3EF1502F6}"/>
            </c:ext>
          </c:extLst>
        </c:ser>
        <c:ser>
          <c:idx val="4"/>
          <c:order val="4"/>
          <c:tx>
            <c:strRef>
              <c:f>attainment!$F$97:$F$98</c:f>
              <c:strCache>
                <c:ptCount val="2"/>
                <c:pt idx="0">
                  <c:v>A*-B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attainment!$A$99:$A$110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attainment!$F$99:$F$110</c:f>
              <c:numCache>
                <c:formatCode>General</c:formatCode>
                <c:ptCount val="12"/>
                <c:pt idx="1">
                  <c:v>81.400000000000006</c:v>
                </c:pt>
                <c:pt idx="2">
                  <c:v>84.1</c:v>
                </c:pt>
                <c:pt idx="3">
                  <c:v>88.6</c:v>
                </c:pt>
                <c:pt idx="4">
                  <c:v>93.4</c:v>
                </c:pt>
                <c:pt idx="5">
                  <c:v>94.8</c:v>
                </c:pt>
                <c:pt idx="6">
                  <c:v>92.1</c:v>
                </c:pt>
                <c:pt idx="7">
                  <c:v>90.4</c:v>
                </c:pt>
                <c:pt idx="8">
                  <c:v>98.6</c:v>
                </c:pt>
                <c:pt idx="9">
                  <c:v>96.9</c:v>
                </c:pt>
                <c:pt idx="10">
                  <c:v>96.1</c:v>
                </c:pt>
                <c:pt idx="11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CC-4DAD-A221-7AD3EF1502F6}"/>
            </c:ext>
          </c:extLst>
        </c:ser>
        <c:ser>
          <c:idx val="5"/>
          <c:order val="5"/>
          <c:tx>
            <c:strRef>
              <c:f>attainment!$G$97:$G$98</c:f>
              <c:strCache>
                <c:ptCount val="2"/>
                <c:pt idx="0">
                  <c:v>A*-B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attainment!$A$99:$A$110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attainment!$G$99:$G$110</c:f>
              <c:numCache>
                <c:formatCode>General</c:formatCode>
                <c:ptCount val="12"/>
                <c:pt idx="1">
                  <c:v>73</c:v>
                </c:pt>
                <c:pt idx="2">
                  <c:v>75.099999999999994</c:v>
                </c:pt>
                <c:pt idx="3">
                  <c:v>79.2</c:v>
                </c:pt>
                <c:pt idx="4">
                  <c:v>88.7</c:v>
                </c:pt>
                <c:pt idx="5">
                  <c:v>88.7</c:v>
                </c:pt>
                <c:pt idx="6">
                  <c:v>83.9</c:v>
                </c:pt>
                <c:pt idx="7">
                  <c:v>89.6</c:v>
                </c:pt>
                <c:pt idx="8">
                  <c:v>92.3</c:v>
                </c:pt>
                <c:pt idx="9">
                  <c:v>92.5</c:v>
                </c:pt>
                <c:pt idx="10">
                  <c:v>91.3</c:v>
                </c:pt>
                <c:pt idx="1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CC-4DAD-A221-7AD3EF150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27536"/>
        <c:axId val="812696592"/>
      </c:lineChart>
      <c:catAx>
        <c:axId val="877427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2696592"/>
        <c:crosses val="autoZero"/>
        <c:auto val="1"/>
        <c:lblAlgn val="ctr"/>
        <c:lblOffset val="100"/>
        <c:noMultiLvlLbl val="0"/>
      </c:catAx>
      <c:valAx>
        <c:axId val="8126965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2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HPQ attainment by gender, UK, 2010–2020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attainment!$B$114:$B$115</c:f>
              <c:strCache>
                <c:ptCount val="2"/>
                <c:pt idx="0">
                  <c:v>A*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attainment!$B$116:$B$127</c:f>
              <c:numCache>
                <c:formatCode>General</c:formatCode>
                <c:ptCount val="12"/>
                <c:pt idx="1">
                  <c:v>14.3</c:v>
                </c:pt>
                <c:pt idx="2">
                  <c:v>10.7</c:v>
                </c:pt>
                <c:pt idx="3">
                  <c:v>10.5</c:v>
                </c:pt>
                <c:pt idx="4">
                  <c:v>12.8</c:v>
                </c:pt>
                <c:pt idx="5">
                  <c:v>15.3</c:v>
                </c:pt>
                <c:pt idx="6">
                  <c:v>19</c:v>
                </c:pt>
                <c:pt idx="7">
                  <c:v>21.9</c:v>
                </c:pt>
                <c:pt idx="8">
                  <c:v>23.2</c:v>
                </c:pt>
                <c:pt idx="9">
                  <c:v>23.6</c:v>
                </c:pt>
                <c:pt idx="10">
                  <c:v>20.8</c:v>
                </c:pt>
                <c:pt idx="11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9-476B-AFCF-36487611994C}"/>
            </c:ext>
          </c:extLst>
        </c:ser>
        <c:ser>
          <c:idx val="1"/>
          <c:order val="1"/>
          <c:tx>
            <c:strRef>
              <c:f>attainment!$C$114:$C$115</c:f>
              <c:strCache>
                <c:ptCount val="2"/>
                <c:pt idx="0">
                  <c:v>A*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attainment!$C$116:$C$127</c:f>
              <c:numCache>
                <c:formatCode>General</c:formatCode>
                <c:ptCount val="12"/>
                <c:pt idx="1">
                  <c:v>7.5</c:v>
                </c:pt>
                <c:pt idx="2">
                  <c:v>5.8</c:v>
                </c:pt>
                <c:pt idx="3">
                  <c:v>5.5</c:v>
                </c:pt>
                <c:pt idx="4">
                  <c:v>5.3</c:v>
                </c:pt>
                <c:pt idx="5">
                  <c:v>8</c:v>
                </c:pt>
                <c:pt idx="6">
                  <c:v>13.9</c:v>
                </c:pt>
                <c:pt idx="7">
                  <c:v>14.9</c:v>
                </c:pt>
                <c:pt idx="8">
                  <c:v>16.899999999999999</c:v>
                </c:pt>
                <c:pt idx="9">
                  <c:v>17.2</c:v>
                </c:pt>
                <c:pt idx="10">
                  <c:v>18.2</c:v>
                </c:pt>
                <c:pt idx="11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9-476B-AFCF-36487611994C}"/>
            </c:ext>
          </c:extLst>
        </c:ser>
        <c:ser>
          <c:idx val="2"/>
          <c:order val="2"/>
          <c:tx>
            <c:strRef>
              <c:f>attainment!$D$114:$D$115</c:f>
              <c:strCache>
                <c:ptCount val="2"/>
                <c:pt idx="0">
                  <c:v>A*-A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attainment!$D$116:$D$127</c:f>
              <c:numCache>
                <c:formatCode>General</c:formatCode>
                <c:ptCount val="12"/>
                <c:pt idx="1">
                  <c:v>38.9</c:v>
                </c:pt>
                <c:pt idx="2">
                  <c:v>33.1</c:v>
                </c:pt>
                <c:pt idx="3">
                  <c:v>33</c:v>
                </c:pt>
                <c:pt idx="4">
                  <c:v>37.5</c:v>
                </c:pt>
                <c:pt idx="5">
                  <c:v>46.2</c:v>
                </c:pt>
                <c:pt idx="6">
                  <c:v>48.2</c:v>
                </c:pt>
                <c:pt idx="7">
                  <c:v>48.7</c:v>
                </c:pt>
                <c:pt idx="8">
                  <c:v>53.3</c:v>
                </c:pt>
                <c:pt idx="9">
                  <c:v>50.9</c:v>
                </c:pt>
                <c:pt idx="10">
                  <c:v>47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F9-476B-AFCF-36487611994C}"/>
            </c:ext>
          </c:extLst>
        </c:ser>
        <c:ser>
          <c:idx val="3"/>
          <c:order val="3"/>
          <c:tx>
            <c:strRef>
              <c:f>attainment!$E$114:$E$115</c:f>
              <c:strCache>
                <c:ptCount val="2"/>
                <c:pt idx="0">
                  <c:v>A*-A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attainment!$E$116:$E$127</c:f>
              <c:numCache>
                <c:formatCode>General</c:formatCode>
                <c:ptCount val="12"/>
                <c:pt idx="1">
                  <c:v>25.7</c:v>
                </c:pt>
                <c:pt idx="2">
                  <c:v>22.1</c:v>
                </c:pt>
                <c:pt idx="3">
                  <c:v>22.3</c:v>
                </c:pt>
                <c:pt idx="4">
                  <c:v>22</c:v>
                </c:pt>
                <c:pt idx="5">
                  <c:v>29.2</c:v>
                </c:pt>
                <c:pt idx="6">
                  <c:v>35.4</c:v>
                </c:pt>
                <c:pt idx="7">
                  <c:v>36.299999999999997</c:v>
                </c:pt>
                <c:pt idx="8">
                  <c:v>37.4</c:v>
                </c:pt>
                <c:pt idx="9">
                  <c:v>39.4</c:v>
                </c:pt>
                <c:pt idx="10">
                  <c:v>44.2</c:v>
                </c:pt>
                <c:pt idx="1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F9-476B-AFCF-36487611994C}"/>
            </c:ext>
          </c:extLst>
        </c:ser>
        <c:ser>
          <c:idx val="4"/>
          <c:order val="4"/>
          <c:tx>
            <c:strRef>
              <c:f>attainment!$F$114:$F$115</c:f>
              <c:strCache>
                <c:ptCount val="2"/>
                <c:pt idx="0">
                  <c:v>A*-B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attainment!$F$116:$F$127</c:f>
              <c:numCache>
                <c:formatCode>General</c:formatCode>
                <c:ptCount val="12"/>
                <c:pt idx="1">
                  <c:v>63.6</c:v>
                </c:pt>
                <c:pt idx="2">
                  <c:v>59.5</c:v>
                </c:pt>
                <c:pt idx="3">
                  <c:v>60.7</c:v>
                </c:pt>
                <c:pt idx="4">
                  <c:v>60.4</c:v>
                </c:pt>
                <c:pt idx="5">
                  <c:v>71.7</c:v>
                </c:pt>
                <c:pt idx="6">
                  <c:v>72.2</c:v>
                </c:pt>
                <c:pt idx="7">
                  <c:v>72.099999999999994</c:v>
                </c:pt>
                <c:pt idx="8">
                  <c:v>76.7</c:v>
                </c:pt>
                <c:pt idx="9">
                  <c:v>75.2</c:v>
                </c:pt>
                <c:pt idx="10">
                  <c:v>70.900000000000006</c:v>
                </c:pt>
                <c:pt idx="11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F9-476B-AFCF-36487611994C}"/>
            </c:ext>
          </c:extLst>
        </c:ser>
        <c:ser>
          <c:idx val="5"/>
          <c:order val="5"/>
          <c:tx>
            <c:strRef>
              <c:f>attainment!$G$114:$G$115</c:f>
              <c:strCache>
                <c:ptCount val="2"/>
                <c:pt idx="0">
                  <c:v>A*-B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attainment!$G$116:$G$127</c:f>
              <c:numCache>
                <c:formatCode>General</c:formatCode>
                <c:ptCount val="12"/>
                <c:pt idx="1">
                  <c:v>49.9</c:v>
                </c:pt>
                <c:pt idx="2">
                  <c:v>47.5</c:v>
                </c:pt>
                <c:pt idx="3">
                  <c:v>49</c:v>
                </c:pt>
                <c:pt idx="4">
                  <c:v>44.7</c:v>
                </c:pt>
                <c:pt idx="5">
                  <c:v>56</c:v>
                </c:pt>
                <c:pt idx="6">
                  <c:v>59.2</c:v>
                </c:pt>
                <c:pt idx="7">
                  <c:v>60.9</c:v>
                </c:pt>
                <c:pt idx="8">
                  <c:v>63.3</c:v>
                </c:pt>
                <c:pt idx="9">
                  <c:v>63.2</c:v>
                </c:pt>
                <c:pt idx="10">
                  <c:v>68.599999999999994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F9-476B-AFCF-36487611994C}"/>
            </c:ext>
          </c:extLst>
        </c:ser>
        <c:ser>
          <c:idx val="6"/>
          <c:order val="6"/>
          <c:tx>
            <c:strRef>
              <c:f>attainment!$H$114:$H$115</c:f>
              <c:strCache>
                <c:ptCount val="2"/>
                <c:pt idx="0">
                  <c:v>A*-C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attainment!$H$116:$H$127</c:f>
              <c:numCache>
                <c:formatCode>General</c:formatCode>
                <c:ptCount val="12"/>
                <c:pt idx="1">
                  <c:v>84.1</c:v>
                </c:pt>
                <c:pt idx="2">
                  <c:v>83.7</c:v>
                </c:pt>
                <c:pt idx="3">
                  <c:v>85.5</c:v>
                </c:pt>
                <c:pt idx="4">
                  <c:v>84</c:v>
                </c:pt>
                <c:pt idx="5">
                  <c:v>92.9</c:v>
                </c:pt>
                <c:pt idx="6">
                  <c:v>92.2</c:v>
                </c:pt>
                <c:pt idx="7">
                  <c:v>90.9</c:v>
                </c:pt>
                <c:pt idx="8">
                  <c:v>93.5</c:v>
                </c:pt>
                <c:pt idx="9">
                  <c:v>92.2</c:v>
                </c:pt>
                <c:pt idx="10">
                  <c:v>90.7</c:v>
                </c:pt>
                <c:pt idx="11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F9-476B-AFCF-36487611994C}"/>
            </c:ext>
          </c:extLst>
        </c:ser>
        <c:ser>
          <c:idx val="7"/>
          <c:order val="7"/>
          <c:tx>
            <c:strRef>
              <c:f>attainment!$I$114:$I$115</c:f>
              <c:strCache>
                <c:ptCount val="2"/>
                <c:pt idx="0">
                  <c:v>A*-C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attainment!$A$116:$A$127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attainment!$I$116:$I$127</c:f>
              <c:numCache>
                <c:formatCode>General</c:formatCode>
                <c:ptCount val="12"/>
                <c:pt idx="1">
                  <c:v>74.8</c:v>
                </c:pt>
                <c:pt idx="2">
                  <c:v>76.7</c:v>
                </c:pt>
                <c:pt idx="3">
                  <c:v>78</c:v>
                </c:pt>
                <c:pt idx="4">
                  <c:v>73.8</c:v>
                </c:pt>
                <c:pt idx="5">
                  <c:v>86.1</c:v>
                </c:pt>
                <c:pt idx="6">
                  <c:v>86.4</c:v>
                </c:pt>
                <c:pt idx="7">
                  <c:v>85.6</c:v>
                </c:pt>
                <c:pt idx="8">
                  <c:v>88.2</c:v>
                </c:pt>
                <c:pt idx="9">
                  <c:v>85.2</c:v>
                </c:pt>
                <c:pt idx="10">
                  <c:v>89.9</c:v>
                </c:pt>
                <c:pt idx="11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F9-476B-AFCF-364876119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50000"/>
        <c:axId val="886591840"/>
      </c:lineChart>
      <c:catAx>
        <c:axId val="87745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6591840"/>
        <c:crosses val="autoZero"/>
        <c:auto val="1"/>
        <c:lblAlgn val="ctr"/>
        <c:lblOffset val="100"/>
        <c:noMultiLvlLbl val="0"/>
      </c:catAx>
      <c:valAx>
        <c:axId val="8865918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5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EPQ attainment by gender, UK, 2009–2020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attainment!$B$131:$B$132</c:f>
              <c:strCache>
                <c:ptCount val="2"/>
                <c:pt idx="0">
                  <c:v>A*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attainment!$B$133:$B$144</c:f>
              <c:numCache>
                <c:formatCode>General</c:formatCode>
                <c:ptCount val="12"/>
                <c:pt idx="0">
                  <c:v>12.6</c:v>
                </c:pt>
                <c:pt idx="1">
                  <c:v>12.9</c:v>
                </c:pt>
                <c:pt idx="2">
                  <c:v>13.6</c:v>
                </c:pt>
                <c:pt idx="3">
                  <c:v>15.1</c:v>
                </c:pt>
                <c:pt idx="4">
                  <c:v>15.4</c:v>
                </c:pt>
                <c:pt idx="5">
                  <c:v>17.399999999999999</c:v>
                </c:pt>
                <c:pt idx="6">
                  <c:v>18.8</c:v>
                </c:pt>
                <c:pt idx="7">
                  <c:v>20.5</c:v>
                </c:pt>
                <c:pt idx="8">
                  <c:v>19.8</c:v>
                </c:pt>
                <c:pt idx="9">
                  <c:v>21.3</c:v>
                </c:pt>
                <c:pt idx="10">
                  <c:v>21.2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E-4EC4-9219-86CDAC5B80EA}"/>
            </c:ext>
          </c:extLst>
        </c:ser>
        <c:ser>
          <c:idx val="1"/>
          <c:order val="1"/>
          <c:tx>
            <c:strRef>
              <c:f>attainment!$C$131:$C$132</c:f>
              <c:strCache>
                <c:ptCount val="2"/>
                <c:pt idx="0">
                  <c:v>A*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attainment!$C$133:$C$144</c:f>
              <c:numCache>
                <c:formatCode>General</c:formatCode>
                <c:ptCount val="12"/>
                <c:pt idx="0">
                  <c:v>10.3</c:v>
                </c:pt>
                <c:pt idx="1">
                  <c:v>10.6</c:v>
                </c:pt>
                <c:pt idx="2">
                  <c:v>10.7</c:v>
                </c:pt>
                <c:pt idx="3">
                  <c:v>11.5</c:v>
                </c:pt>
                <c:pt idx="4">
                  <c:v>12</c:v>
                </c:pt>
                <c:pt idx="5">
                  <c:v>14.1</c:v>
                </c:pt>
                <c:pt idx="6">
                  <c:v>15</c:v>
                </c:pt>
                <c:pt idx="7">
                  <c:v>15.5</c:v>
                </c:pt>
                <c:pt idx="8">
                  <c:v>14.8</c:v>
                </c:pt>
                <c:pt idx="9">
                  <c:v>14.7</c:v>
                </c:pt>
                <c:pt idx="10">
                  <c:v>15.2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E-4EC4-9219-86CDAC5B80EA}"/>
            </c:ext>
          </c:extLst>
        </c:ser>
        <c:ser>
          <c:idx val="2"/>
          <c:order val="2"/>
          <c:tx>
            <c:strRef>
              <c:f>attainment!$D$131:$D$132</c:f>
              <c:strCache>
                <c:ptCount val="2"/>
                <c:pt idx="0">
                  <c:v>A*-A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attainment!$D$133:$D$144</c:f>
              <c:numCache>
                <c:formatCode>General</c:formatCode>
                <c:ptCount val="12"/>
                <c:pt idx="0">
                  <c:v>32.799999999999997</c:v>
                </c:pt>
                <c:pt idx="1">
                  <c:v>30.4</c:v>
                </c:pt>
                <c:pt idx="2">
                  <c:v>31.5</c:v>
                </c:pt>
                <c:pt idx="3">
                  <c:v>35.1</c:v>
                </c:pt>
                <c:pt idx="4">
                  <c:v>36.4</c:v>
                </c:pt>
                <c:pt idx="5">
                  <c:v>41.9</c:v>
                </c:pt>
                <c:pt idx="6">
                  <c:v>43</c:v>
                </c:pt>
                <c:pt idx="7">
                  <c:v>47.1</c:v>
                </c:pt>
                <c:pt idx="8">
                  <c:v>47.5</c:v>
                </c:pt>
                <c:pt idx="9">
                  <c:v>49.6</c:v>
                </c:pt>
                <c:pt idx="10">
                  <c:v>50</c:v>
                </c:pt>
                <c:pt idx="11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3E-4EC4-9219-86CDAC5B80EA}"/>
            </c:ext>
          </c:extLst>
        </c:ser>
        <c:ser>
          <c:idx val="3"/>
          <c:order val="3"/>
          <c:tx>
            <c:strRef>
              <c:f>attainment!$E$131:$E$132</c:f>
              <c:strCache>
                <c:ptCount val="2"/>
                <c:pt idx="0">
                  <c:v>A*-A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attainment!$E$133:$E$144</c:f>
              <c:numCache>
                <c:formatCode>General</c:formatCode>
                <c:ptCount val="12"/>
                <c:pt idx="0">
                  <c:v>27.9</c:v>
                </c:pt>
                <c:pt idx="1">
                  <c:v>24.3</c:v>
                </c:pt>
                <c:pt idx="2">
                  <c:v>25.4</c:v>
                </c:pt>
                <c:pt idx="3">
                  <c:v>27.8</c:v>
                </c:pt>
                <c:pt idx="4">
                  <c:v>28.9</c:v>
                </c:pt>
                <c:pt idx="5">
                  <c:v>34</c:v>
                </c:pt>
                <c:pt idx="6">
                  <c:v>35.799999999999997</c:v>
                </c:pt>
                <c:pt idx="7">
                  <c:v>37.5</c:v>
                </c:pt>
                <c:pt idx="8">
                  <c:v>37.799999999999997</c:v>
                </c:pt>
                <c:pt idx="9">
                  <c:v>37.5</c:v>
                </c:pt>
                <c:pt idx="10">
                  <c:v>38.5</c:v>
                </c:pt>
                <c:pt idx="11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3E-4EC4-9219-86CDAC5B80EA}"/>
            </c:ext>
          </c:extLst>
        </c:ser>
        <c:ser>
          <c:idx val="4"/>
          <c:order val="4"/>
          <c:tx>
            <c:strRef>
              <c:f>attainment!$F$131:$F$132</c:f>
              <c:strCache>
                <c:ptCount val="2"/>
                <c:pt idx="0">
                  <c:v>A*-B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attainment!$F$133:$F$144</c:f>
              <c:numCache>
                <c:formatCode>General</c:formatCode>
                <c:ptCount val="12"/>
                <c:pt idx="0">
                  <c:v>54.2</c:v>
                </c:pt>
                <c:pt idx="1">
                  <c:v>50.1</c:v>
                </c:pt>
                <c:pt idx="2">
                  <c:v>51.4</c:v>
                </c:pt>
                <c:pt idx="3">
                  <c:v>55.3</c:v>
                </c:pt>
                <c:pt idx="4">
                  <c:v>57</c:v>
                </c:pt>
                <c:pt idx="5">
                  <c:v>64.900000000000006</c:v>
                </c:pt>
                <c:pt idx="6">
                  <c:v>65.7</c:v>
                </c:pt>
                <c:pt idx="7">
                  <c:v>69.5</c:v>
                </c:pt>
                <c:pt idx="8">
                  <c:v>69.900000000000006</c:v>
                </c:pt>
                <c:pt idx="9">
                  <c:v>72.900000000000006</c:v>
                </c:pt>
                <c:pt idx="10">
                  <c:v>72.5</c:v>
                </c:pt>
                <c:pt idx="11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3E-4EC4-9219-86CDAC5B80EA}"/>
            </c:ext>
          </c:extLst>
        </c:ser>
        <c:ser>
          <c:idx val="5"/>
          <c:order val="5"/>
          <c:tx>
            <c:strRef>
              <c:f>attainment!$G$131:$G$132</c:f>
              <c:strCache>
                <c:ptCount val="2"/>
                <c:pt idx="0">
                  <c:v>A*-B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attainment!$G$133:$G$144</c:f>
              <c:numCache>
                <c:formatCode>General</c:formatCode>
                <c:ptCount val="12"/>
                <c:pt idx="0">
                  <c:v>47.7</c:v>
                </c:pt>
                <c:pt idx="1">
                  <c:v>40.799999999999997</c:v>
                </c:pt>
                <c:pt idx="2">
                  <c:v>42.7</c:v>
                </c:pt>
                <c:pt idx="3">
                  <c:v>46.2</c:v>
                </c:pt>
                <c:pt idx="4">
                  <c:v>47.6</c:v>
                </c:pt>
                <c:pt idx="5">
                  <c:v>55.8</c:v>
                </c:pt>
                <c:pt idx="6">
                  <c:v>57.2</c:v>
                </c:pt>
                <c:pt idx="7">
                  <c:v>59</c:v>
                </c:pt>
                <c:pt idx="8">
                  <c:v>59.5</c:v>
                </c:pt>
                <c:pt idx="9">
                  <c:v>59.5</c:v>
                </c:pt>
                <c:pt idx="10">
                  <c:v>60.9</c:v>
                </c:pt>
                <c:pt idx="11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3E-4EC4-9219-86CDAC5B80EA}"/>
            </c:ext>
          </c:extLst>
        </c:ser>
        <c:ser>
          <c:idx val="6"/>
          <c:order val="6"/>
          <c:tx>
            <c:strRef>
              <c:f>attainment!$H$131:$H$132</c:f>
              <c:strCache>
                <c:ptCount val="2"/>
                <c:pt idx="0">
                  <c:v>A*-C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attainment!$H$133:$H$144</c:f>
              <c:numCache>
                <c:formatCode>General</c:formatCode>
                <c:ptCount val="12"/>
                <c:pt idx="0">
                  <c:v>72.400000000000006</c:v>
                </c:pt>
                <c:pt idx="1">
                  <c:v>68.900000000000006</c:v>
                </c:pt>
                <c:pt idx="2">
                  <c:v>69.7</c:v>
                </c:pt>
                <c:pt idx="3">
                  <c:v>73.400000000000006</c:v>
                </c:pt>
                <c:pt idx="4">
                  <c:v>74.7</c:v>
                </c:pt>
                <c:pt idx="5">
                  <c:v>82.1</c:v>
                </c:pt>
                <c:pt idx="6">
                  <c:v>83.9</c:v>
                </c:pt>
                <c:pt idx="7">
                  <c:v>85.8</c:v>
                </c:pt>
                <c:pt idx="8">
                  <c:v>86.2</c:v>
                </c:pt>
                <c:pt idx="9">
                  <c:v>88.2</c:v>
                </c:pt>
                <c:pt idx="10">
                  <c:v>87.9</c:v>
                </c:pt>
                <c:pt idx="11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3E-4EC4-9219-86CDAC5B80EA}"/>
            </c:ext>
          </c:extLst>
        </c:ser>
        <c:ser>
          <c:idx val="7"/>
          <c:order val="7"/>
          <c:tx>
            <c:strRef>
              <c:f>attainment!$I$131:$I$132</c:f>
              <c:strCache>
                <c:ptCount val="2"/>
                <c:pt idx="0">
                  <c:v>A*-C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attainment!$A$133:$A$144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attainment!$I$133:$I$144</c:f>
              <c:numCache>
                <c:formatCode>General</c:formatCode>
                <c:ptCount val="12"/>
                <c:pt idx="0">
                  <c:v>57.8</c:v>
                </c:pt>
                <c:pt idx="1">
                  <c:v>57.8</c:v>
                </c:pt>
                <c:pt idx="2">
                  <c:v>60.7</c:v>
                </c:pt>
                <c:pt idx="3">
                  <c:v>64.3</c:v>
                </c:pt>
                <c:pt idx="4">
                  <c:v>65.8</c:v>
                </c:pt>
                <c:pt idx="5">
                  <c:v>74.599999999999994</c:v>
                </c:pt>
                <c:pt idx="6">
                  <c:v>76.099999999999994</c:v>
                </c:pt>
                <c:pt idx="7">
                  <c:v>78.400000000000006</c:v>
                </c:pt>
                <c:pt idx="8">
                  <c:v>78.7</c:v>
                </c:pt>
                <c:pt idx="9">
                  <c:v>78.7</c:v>
                </c:pt>
                <c:pt idx="10">
                  <c:v>78.900000000000006</c:v>
                </c:pt>
                <c:pt idx="11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3E-4EC4-9219-86CDAC5B8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427120"/>
        <c:axId val="882764896"/>
      </c:lineChart>
      <c:catAx>
        <c:axId val="87742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2764896"/>
        <c:crosses val="autoZero"/>
        <c:auto val="1"/>
        <c:lblAlgn val="ctr"/>
        <c:lblOffset val="100"/>
        <c:noMultiLvlLbl val="0"/>
      </c:catAx>
      <c:valAx>
        <c:axId val="8827648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742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EPQ atttainment, UK, 2009--2020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attainment!$B$48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attainment!$A$49:$A$60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attainment!$B$49:$B$60</c:f>
              <c:numCache>
                <c:formatCode>General</c:formatCode>
                <c:ptCount val="12"/>
                <c:pt idx="0">
                  <c:v>11.7</c:v>
                </c:pt>
                <c:pt idx="1">
                  <c:v>12</c:v>
                </c:pt>
                <c:pt idx="2">
                  <c:v>12.4</c:v>
                </c:pt>
                <c:pt idx="3">
                  <c:v>13.6</c:v>
                </c:pt>
                <c:pt idx="4">
                  <c:v>14</c:v>
                </c:pt>
                <c:pt idx="5">
                  <c:v>16.100000000000001</c:v>
                </c:pt>
                <c:pt idx="6">
                  <c:v>17.3</c:v>
                </c:pt>
                <c:pt idx="7">
                  <c:v>18.5</c:v>
                </c:pt>
                <c:pt idx="8">
                  <c:v>17.8</c:v>
                </c:pt>
                <c:pt idx="9">
                  <c:v>18.600000000000001</c:v>
                </c:pt>
                <c:pt idx="10">
                  <c:v>18.8</c:v>
                </c:pt>
                <c:pt idx="11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7-4542-A744-71FCCBE23FC0}"/>
            </c:ext>
          </c:extLst>
        </c:ser>
        <c:ser>
          <c:idx val="1"/>
          <c:order val="1"/>
          <c:tx>
            <c:strRef>
              <c:f>attainment!$C$48</c:f>
              <c:strCache>
                <c:ptCount val="1"/>
                <c:pt idx="0">
                  <c:v>A*--A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attainment!$A$49:$A$60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attainment!$C$49:$C$60</c:f>
              <c:numCache>
                <c:formatCode>General</c:formatCode>
                <c:ptCount val="12"/>
                <c:pt idx="0">
                  <c:v>30.7</c:v>
                </c:pt>
                <c:pt idx="1">
                  <c:v>27.9</c:v>
                </c:pt>
                <c:pt idx="2">
                  <c:v>28.9</c:v>
                </c:pt>
                <c:pt idx="3">
                  <c:v>32.1</c:v>
                </c:pt>
                <c:pt idx="4">
                  <c:v>33.299999999999997</c:v>
                </c:pt>
                <c:pt idx="5">
                  <c:v>38.799999999999997</c:v>
                </c:pt>
                <c:pt idx="6">
                  <c:v>40.200000000000003</c:v>
                </c:pt>
                <c:pt idx="7">
                  <c:v>43.3</c:v>
                </c:pt>
                <c:pt idx="8">
                  <c:v>43.6</c:v>
                </c:pt>
                <c:pt idx="9">
                  <c:v>44.7</c:v>
                </c:pt>
                <c:pt idx="10">
                  <c:v>45.5</c:v>
                </c:pt>
                <c:pt idx="11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7-4542-A744-71FCCBE23FC0}"/>
            </c:ext>
          </c:extLst>
        </c:ser>
        <c:ser>
          <c:idx val="2"/>
          <c:order val="2"/>
          <c:tx>
            <c:strRef>
              <c:f>attainment!$D$48</c:f>
              <c:strCache>
                <c:ptCount val="1"/>
                <c:pt idx="0">
                  <c:v>A*--B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attainment!$A$49:$A$60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attainment!$D$49:$D$60</c:f>
              <c:numCache>
                <c:formatCode>General</c:formatCode>
                <c:ptCount val="12"/>
                <c:pt idx="0">
                  <c:v>51.5</c:v>
                </c:pt>
                <c:pt idx="1">
                  <c:v>46.2</c:v>
                </c:pt>
                <c:pt idx="2">
                  <c:v>47.7</c:v>
                </c:pt>
                <c:pt idx="3">
                  <c:v>51.5</c:v>
                </c:pt>
                <c:pt idx="4">
                  <c:v>53.1</c:v>
                </c:pt>
                <c:pt idx="5">
                  <c:v>61.2</c:v>
                </c:pt>
                <c:pt idx="6">
                  <c:v>62.3</c:v>
                </c:pt>
                <c:pt idx="7">
                  <c:v>65.3</c:v>
                </c:pt>
                <c:pt idx="8">
                  <c:v>65.8</c:v>
                </c:pt>
                <c:pt idx="9">
                  <c:v>67.5</c:v>
                </c:pt>
                <c:pt idx="10">
                  <c:v>67.900000000000006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27-4542-A744-71FCCBE23FC0}"/>
            </c:ext>
          </c:extLst>
        </c:ser>
        <c:ser>
          <c:idx val="3"/>
          <c:order val="3"/>
          <c:tx>
            <c:strRef>
              <c:f>attainment!$E$48</c:f>
              <c:strCache>
                <c:ptCount val="1"/>
                <c:pt idx="0">
                  <c:v>A*--C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attainment!$A$49:$A$60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attainment!$E$49:$E$60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64.3</c:v>
                </c:pt>
                <c:pt idx="2">
                  <c:v>65.900000000000006</c:v>
                </c:pt>
                <c:pt idx="3">
                  <c:v>69.7</c:v>
                </c:pt>
                <c:pt idx="4">
                  <c:v>71</c:v>
                </c:pt>
                <c:pt idx="5">
                  <c:v>79.099999999999994</c:v>
                </c:pt>
                <c:pt idx="6">
                  <c:v>80.8</c:v>
                </c:pt>
                <c:pt idx="7">
                  <c:v>82.9</c:v>
                </c:pt>
                <c:pt idx="8">
                  <c:v>83.2</c:v>
                </c:pt>
                <c:pt idx="9">
                  <c:v>84.3</c:v>
                </c:pt>
                <c:pt idx="10">
                  <c:v>84.4</c:v>
                </c:pt>
                <c:pt idx="11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27-4542-A744-71FCCBE2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68319"/>
        <c:axId val="621628655"/>
      </c:lineChart>
      <c:catAx>
        <c:axId val="812668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1628655"/>
        <c:crosses val="autoZero"/>
        <c:auto val="1"/>
        <c:lblAlgn val="ctr"/>
        <c:lblOffset val="100"/>
        <c:noMultiLvlLbl val="0"/>
      </c:catAx>
      <c:valAx>
        <c:axId val="6216286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</a:t>
                </a:r>
                <a:r>
                  <a:rPr lang="en-GB" baseline="0"/>
                  <a:t> learners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2668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HPQ attainment, UK, 2010--2020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attainment!$B$64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attainment!$A$65:$A$75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attainment!$B$65:$B$75</c:f>
              <c:numCache>
                <c:formatCode>General</c:formatCode>
                <c:ptCount val="11"/>
                <c:pt idx="0">
                  <c:v>10.6</c:v>
                </c:pt>
                <c:pt idx="1">
                  <c:v>8.1999999999999993</c:v>
                </c:pt>
                <c:pt idx="2">
                  <c:v>8</c:v>
                </c:pt>
                <c:pt idx="3">
                  <c:v>8.9</c:v>
                </c:pt>
                <c:pt idx="4">
                  <c:v>12</c:v>
                </c:pt>
                <c:pt idx="5">
                  <c:v>16.7</c:v>
                </c:pt>
                <c:pt idx="6">
                  <c:v>18.899999999999999</c:v>
                </c:pt>
                <c:pt idx="7">
                  <c:v>20.3</c:v>
                </c:pt>
                <c:pt idx="8">
                  <c:v>20.399999999999999</c:v>
                </c:pt>
                <c:pt idx="9">
                  <c:v>19.399999999999999</c:v>
                </c:pt>
                <c:pt idx="10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5-46D1-96AF-79A4954C3CFF}"/>
            </c:ext>
          </c:extLst>
        </c:ser>
        <c:ser>
          <c:idx val="1"/>
          <c:order val="1"/>
          <c:tx>
            <c:strRef>
              <c:f>attainment!$C$64</c:f>
              <c:strCache>
                <c:ptCount val="1"/>
                <c:pt idx="0">
                  <c:v>A*--A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attainment!$A$65:$A$75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attainment!$C$65:$C$75</c:f>
              <c:numCache>
                <c:formatCode>General</c:formatCode>
                <c:ptCount val="11"/>
                <c:pt idx="0">
                  <c:v>31.8</c:v>
                </c:pt>
                <c:pt idx="1">
                  <c:v>27.6</c:v>
                </c:pt>
                <c:pt idx="2">
                  <c:v>27.7</c:v>
                </c:pt>
                <c:pt idx="3">
                  <c:v>29.6</c:v>
                </c:pt>
                <c:pt idx="4">
                  <c:v>38.6</c:v>
                </c:pt>
                <c:pt idx="5">
                  <c:v>42.4</c:v>
                </c:pt>
                <c:pt idx="6">
                  <c:v>43.3</c:v>
                </c:pt>
                <c:pt idx="7">
                  <c:v>46.2</c:v>
                </c:pt>
                <c:pt idx="8">
                  <c:v>45.1</c:v>
                </c:pt>
                <c:pt idx="9">
                  <c:v>45.5</c:v>
                </c:pt>
                <c:pt idx="10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5-46D1-96AF-79A4954C3CFF}"/>
            </c:ext>
          </c:extLst>
        </c:ser>
        <c:ser>
          <c:idx val="2"/>
          <c:order val="2"/>
          <c:tx>
            <c:strRef>
              <c:f>attainment!$D$64</c:f>
              <c:strCache>
                <c:ptCount val="1"/>
                <c:pt idx="0">
                  <c:v>A*--B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attainment!$A$65:$A$75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attainment!$D$65:$D$75</c:f>
              <c:numCache>
                <c:formatCode>General</c:formatCode>
                <c:ptCount val="11"/>
                <c:pt idx="0">
                  <c:v>56.2</c:v>
                </c:pt>
                <c:pt idx="1">
                  <c:v>53.5</c:v>
                </c:pt>
                <c:pt idx="2">
                  <c:v>54.8</c:v>
                </c:pt>
                <c:pt idx="3">
                  <c:v>52.4</c:v>
                </c:pt>
                <c:pt idx="4">
                  <c:v>64.599999999999994</c:v>
                </c:pt>
                <c:pt idx="5">
                  <c:v>66.3</c:v>
                </c:pt>
                <c:pt idx="6">
                  <c:v>67.3</c:v>
                </c:pt>
                <c:pt idx="7">
                  <c:v>70.599999999999994</c:v>
                </c:pt>
                <c:pt idx="8">
                  <c:v>69.099999999999994</c:v>
                </c:pt>
                <c:pt idx="9">
                  <c:v>69.7</c:v>
                </c:pt>
                <c:pt idx="10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5-46D1-96AF-79A4954C3CFF}"/>
            </c:ext>
          </c:extLst>
        </c:ser>
        <c:ser>
          <c:idx val="3"/>
          <c:order val="3"/>
          <c:tx>
            <c:strRef>
              <c:f>attainment!$E$64</c:f>
              <c:strCache>
                <c:ptCount val="1"/>
                <c:pt idx="0">
                  <c:v>A*--C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attainment!$A$65:$A$75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attainment!$E$65:$E$75</c:f>
              <c:numCache>
                <c:formatCode>General</c:formatCode>
                <c:ptCount val="11"/>
                <c:pt idx="0">
                  <c:v>79.099999999999994</c:v>
                </c:pt>
                <c:pt idx="1">
                  <c:v>80.2</c:v>
                </c:pt>
                <c:pt idx="2">
                  <c:v>81.7</c:v>
                </c:pt>
                <c:pt idx="3">
                  <c:v>78.8</c:v>
                </c:pt>
                <c:pt idx="4">
                  <c:v>89.9</c:v>
                </c:pt>
                <c:pt idx="5">
                  <c:v>89.6</c:v>
                </c:pt>
                <c:pt idx="6">
                  <c:v>88.6</c:v>
                </c:pt>
                <c:pt idx="7">
                  <c:v>91.1</c:v>
                </c:pt>
                <c:pt idx="8">
                  <c:v>88.7</c:v>
                </c:pt>
                <c:pt idx="9">
                  <c:v>88.7</c:v>
                </c:pt>
                <c:pt idx="10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B5-46D1-96AF-79A4954C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14271"/>
        <c:axId val="615786479"/>
      </c:lineChart>
      <c:catAx>
        <c:axId val="682414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5786479"/>
        <c:crosses val="autoZero"/>
        <c:auto val="1"/>
        <c:lblAlgn val="ctr"/>
        <c:lblOffset val="100"/>
        <c:noMultiLvlLbl val="0"/>
      </c:catAx>
      <c:valAx>
        <c:axId val="615786479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learner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241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/>
              <a:t>FPQ attainment, UK, 2010--2020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attainment!$B$82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attainment!$A$83:$A$93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attainment!$B$83:$B$93</c:f>
              <c:numCache>
                <c:formatCode>General</c:formatCode>
                <c:ptCount val="11"/>
                <c:pt idx="0">
                  <c:v>6.3</c:v>
                </c:pt>
                <c:pt idx="1">
                  <c:v>9.9</c:v>
                </c:pt>
                <c:pt idx="2">
                  <c:v>12.3</c:v>
                </c:pt>
                <c:pt idx="3">
                  <c:v>11.6</c:v>
                </c:pt>
                <c:pt idx="4">
                  <c:v>8.6</c:v>
                </c:pt>
                <c:pt idx="5">
                  <c:v>19.899999999999999</c:v>
                </c:pt>
                <c:pt idx="6">
                  <c:v>12.2</c:v>
                </c:pt>
                <c:pt idx="7">
                  <c:v>26.4</c:v>
                </c:pt>
                <c:pt idx="8">
                  <c:v>27.3</c:v>
                </c:pt>
                <c:pt idx="9">
                  <c:v>25.5</c:v>
                </c:pt>
                <c:pt idx="10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2-4116-903B-AC23CFD51177}"/>
            </c:ext>
          </c:extLst>
        </c:ser>
        <c:ser>
          <c:idx val="1"/>
          <c:order val="1"/>
          <c:tx>
            <c:strRef>
              <c:f>attainment!$C$82</c:f>
              <c:strCache>
                <c:ptCount val="1"/>
                <c:pt idx="0">
                  <c:v>A*--A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attainment!$A$83:$A$93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attainment!$C$83:$C$93</c:f>
              <c:numCache>
                <c:formatCode>General</c:formatCode>
                <c:ptCount val="11"/>
                <c:pt idx="0">
                  <c:v>37.200000000000003</c:v>
                </c:pt>
                <c:pt idx="1">
                  <c:v>43.2</c:v>
                </c:pt>
                <c:pt idx="2">
                  <c:v>47.2</c:v>
                </c:pt>
                <c:pt idx="3">
                  <c:v>51.5</c:v>
                </c:pt>
                <c:pt idx="4">
                  <c:v>53.9</c:v>
                </c:pt>
                <c:pt idx="5">
                  <c:v>51.7</c:v>
                </c:pt>
                <c:pt idx="6">
                  <c:v>50.7</c:v>
                </c:pt>
                <c:pt idx="7">
                  <c:v>61.3</c:v>
                </c:pt>
                <c:pt idx="8">
                  <c:v>65.7</c:v>
                </c:pt>
                <c:pt idx="9">
                  <c:v>64.5</c:v>
                </c:pt>
                <c:pt idx="10">
                  <c:v>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2-4116-903B-AC23CFD51177}"/>
            </c:ext>
          </c:extLst>
        </c:ser>
        <c:ser>
          <c:idx val="2"/>
          <c:order val="2"/>
          <c:tx>
            <c:strRef>
              <c:f>attainment!$D$82</c:f>
              <c:strCache>
                <c:ptCount val="1"/>
                <c:pt idx="0">
                  <c:v>A*--B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attainment!$A$83:$A$93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attainment!$D$83:$D$93</c:f>
              <c:numCache>
                <c:formatCode>General</c:formatCode>
                <c:ptCount val="11"/>
                <c:pt idx="0">
                  <c:v>76.099999999999994</c:v>
                </c:pt>
                <c:pt idx="1">
                  <c:v>79.3</c:v>
                </c:pt>
                <c:pt idx="2">
                  <c:v>83.5</c:v>
                </c:pt>
                <c:pt idx="3">
                  <c:v>90.9</c:v>
                </c:pt>
                <c:pt idx="4">
                  <c:v>91.6</c:v>
                </c:pt>
                <c:pt idx="5">
                  <c:v>87.8</c:v>
                </c:pt>
                <c:pt idx="6">
                  <c:v>90</c:v>
                </c:pt>
                <c:pt idx="7">
                  <c:v>95.1</c:v>
                </c:pt>
                <c:pt idx="8">
                  <c:v>94.4</c:v>
                </c:pt>
                <c:pt idx="9">
                  <c:v>93.6</c:v>
                </c:pt>
                <c:pt idx="10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2-4116-903B-AC23CFD51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99119"/>
        <c:axId val="615783567"/>
      </c:lineChart>
      <c:catAx>
        <c:axId val="812699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5783567"/>
        <c:crosses val="autoZero"/>
        <c:auto val="1"/>
        <c:lblAlgn val="ctr"/>
        <c:lblOffset val="100"/>
        <c:noMultiLvlLbl val="0"/>
      </c:catAx>
      <c:valAx>
        <c:axId val="6157835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% of learrners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269911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504052</xdr:colOff>
      <xdr:row>0</xdr:row>
      <xdr:rowOff>55572</xdr:rowOff>
    </xdr:from>
    <xdr:to>
      <xdr:col>27</xdr:col>
      <xdr:colOff>25673</xdr:colOff>
      <xdr:row>14</xdr:row>
      <xdr:rowOff>165626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0707DB-7D49-4937-89F5-0BB1CC0F8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447129</xdr:colOff>
      <xdr:row>15</xdr:row>
      <xdr:rowOff>127971</xdr:rowOff>
    </xdr:from>
    <xdr:to>
      <xdr:col>26</xdr:col>
      <xdr:colOff>523778</xdr:colOff>
      <xdr:row>31</xdr:row>
      <xdr:rowOff>128868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DB23F-23C6-41F9-A421-9C358851E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444131</xdr:colOff>
      <xdr:row>32</xdr:row>
      <xdr:rowOff>69493</xdr:rowOff>
    </xdr:from>
    <xdr:to>
      <xdr:col>26</xdr:col>
      <xdr:colOff>559798</xdr:colOff>
      <xdr:row>47</xdr:row>
      <xdr:rowOff>151310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3D7862-1EB4-4036-B998-9DFAFC1D8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410167</xdr:colOff>
      <xdr:row>94</xdr:row>
      <xdr:rowOff>38422</xdr:rowOff>
    </xdr:from>
    <xdr:to>
      <xdr:col>22</xdr:col>
      <xdr:colOff>48761</xdr:colOff>
      <xdr:row>112</xdr:row>
      <xdr:rowOff>98938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697547-8304-46DC-90AF-3C63F6802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401559</xdr:colOff>
      <xdr:row>113</xdr:row>
      <xdr:rowOff>90748</xdr:rowOff>
    </xdr:from>
    <xdr:to>
      <xdr:col>22</xdr:col>
      <xdr:colOff>51583</xdr:colOff>
      <xdr:row>131</xdr:row>
      <xdr:rowOff>162691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EF2D795-B95B-493C-8186-641E777149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398664</xdr:colOff>
      <xdr:row>133</xdr:row>
      <xdr:rowOff>17540</xdr:rowOff>
    </xdr:from>
    <xdr:to>
      <xdr:col>22</xdr:col>
      <xdr:colOff>37258</xdr:colOff>
      <xdr:row>150</xdr:row>
      <xdr:rowOff>82311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6547BE7-7BB1-4F0F-B225-53CEA3A15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510885</xdr:colOff>
      <xdr:row>46</xdr:row>
      <xdr:rowOff>42107</xdr:rowOff>
    </xdr:from>
    <xdr:to>
      <xdr:col>12</xdr:col>
      <xdr:colOff>606135</xdr:colOff>
      <xdr:row>61</xdr:row>
      <xdr:rowOff>139633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6B0178C-238A-4B58-BBEA-4B5A58153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479392</xdr:colOff>
      <xdr:row>62</xdr:row>
      <xdr:rowOff>120039</xdr:rowOff>
    </xdr:from>
    <xdr:to>
      <xdr:col>12</xdr:col>
      <xdr:colOff>574642</xdr:colOff>
      <xdr:row>78</xdr:row>
      <xdr:rowOff>44383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843122-ED62-4FAC-A71D-AE6968C83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444754</xdr:colOff>
      <xdr:row>79</xdr:row>
      <xdr:rowOff>13755</xdr:rowOff>
    </xdr:from>
    <xdr:to>
      <xdr:col>12</xdr:col>
      <xdr:colOff>540004</xdr:colOff>
      <xdr:row>94</xdr:row>
      <xdr:rowOff>107471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3DC6F14-3B59-44F9-BBF9-AEE1BDA24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505945</xdr:colOff>
      <xdr:row>0</xdr:row>
      <xdr:rowOff>95249</xdr:rowOff>
    </xdr:from>
    <xdr:to>
      <xdr:col>20</xdr:col>
      <xdr:colOff>201145</xdr:colOff>
      <xdr:row>18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2B4AD2-444F-43F6-8B8D-07E8452412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352985</xdr:colOff>
      <xdr:row>0</xdr:row>
      <xdr:rowOff>96371</xdr:rowOff>
    </xdr:from>
    <xdr:to>
      <xdr:col>28</xdr:col>
      <xdr:colOff>84044</xdr:colOff>
      <xdr:row>18</xdr:row>
      <xdr:rowOff>172571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A56F4D-3E9B-4E56-AB46-F6449D026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49322</xdr:colOff>
      <xdr:row>20</xdr:row>
      <xdr:rowOff>9218</xdr:rowOff>
    </xdr:from>
    <xdr:to>
      <xdr:col>12</xdr:col>
      <xdr:colOff>335072</xdr:colOff>
      <xdr:row>38</xdr:row>
      <xdr:rowOff>-1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A06A08-9930-4CB4-A68E-2881D5BF7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523873</xdr:colOff>
      <xdr:row>20</xdr:row>
      <xdr:rowOff>9525</xdr:rowOff>
    </xdr:from>
    <xdr:to>
      <xdr:col>20</xdr:col>
      <xdr:colOff>197301</xdr:colOff>
      <xdr:row>35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24C3DAD-66F2-498B-9725-E8533FAA70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374197</xdr:colOff>
      <xdr:row>19</xdr:row>
      <xdr:rowOff>172810</xdr:rowOff>
    </xdr:from>
    <xdr:to>
      <xdr:col>28</xdr:col>
      <xdr:colOff>47626</xdr:colOff>
      <xdr:row>35</xdr:row>
      <xdr:rowOff>58510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E81B13-80B5-42F9-9973-6A8E793E5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244928</xdr:colOff>
      <xdr:row>44</xdr:row>
      <xdr:rowOff>91166</xdr:rowOff>
    </xdr:from>
    <xdr:to>
      <xdr:col>24</xdr:col>
      <xdr:colOff>272142</xdr:colOff>
      <xdr:row>68</xdr:row>
      <xdr:rowOff>190499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E6A48B9-E2D5-4E08-8717-C3F804B57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168087</xdr:colOff>
      <xdr:row>87</xdr:row>
      <xdr:rowOff>118782</xdr:rowOff>
    </xdr:from>
    <xdr:to>
      <xdr:col>26</xdr:col>
      <xdr:colOff>571499</xdr:colOff>
      <xdr:row>116</xdr:row>
      <xdr:rowOff>190499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F59CA98-AD75-4B32-A5B7-2ED081620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95249</xdr:colOff>
      <xdr:row>0</xdr:row>
      <xdr:rowOff>107768</xdr:rowOff>
    </xdr:from>
    <xdr:to>
      <xdr:col>12</xdr:col>
      <xdr:colOff>190499</xdr:colOff>
      <xdr:row>18</xdr:row>
      <xdr:rowOff>28302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FC8B736-B5AB-4862-A58E-AF5D1278F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cq.org.uk/Download/examination-results/gcses/2019/other-results-information/gcse-short-course-gcse-double-award-entry-level-and-project-summer-2019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4429-00B7-4C69-BD5A-077B74C8FAA9}">
  <dimension ref="A1:A5"/>
  <sheetViews>
    <sheetView workbookViewId="0">
      <selection activeCell="C36" sqref="C36"/>
    </sheetView>
  </sheetViews>
  <sheetFormatPr defaultRowHeight="14.4" x14ac:dyDescent="0.55000000000000004"/>
  <sheetData>
    <row r="1" spans="1:1" x14ac:dyDescent="0.55000000000000004">
      <c r="A1" s="1" t="s">
        <v>100</v>
      </c>
    </row>
    <row r="2" spans="1:1" x14ac:dyDescent="0.55000000000000004">
      <c r="A2" t="s">
        <v>102</v>
      </c>
    </row>
    <row r="3" spans="1:1" x14ac:dyDescent="0.55000000000000004">
      <c r="A3" s="11" t="s">
        <v>101</v>
      </c>
    </row>
    <row r="5" spans="1:1" x14ac:dyDescent="0.55000000000000004">
      <c r="A5" t="s">
        <v>104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BD42-4CAE-4A82-A43B-DD3299BA546E}">
  <dimension ref="A1:J17"/>
  <sheetViews>
    <sheetView zoomScaleNormal="100" workbookViewId="0">
      <selection activeCell="C17" sqref="C17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83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 s="2">
        <v>15317</v>
      </c>
      <c r="D4" s="2">
        <v>15.2</v>
      </c>
      <c r="E4" s="2">
        <v>38.5</v>
      </c>
      <c r="F4" s="2">
        <v>60.9</v>
      </c>
      <c r="G4" s="2">
        <v>78.900000000000006</v>
      </c>
      <c r="H4" s="2">
        <v>90</v>
      </c>
      <c r="I4" s="2">
        <v>96.3</v>
      </c>
      <c r="J4" s="2">
        <v>100</v>
      </c>
    </row>
    <row r="5" spans="1:10" x14ac:dyDescent="0.55000000000000004">
      <c r="B5" t="s">
        <v>12</v>
      </c>
      <c r="C5" s="2">
        <v>23535</v>
      </c>
      <c r="D5" s="2">
        <v>21.2</v>
      </c>
      <c r="E5" s="2">
        <v>50</v>
      </c>
      <c r="F5" s="2">
        <v>72.5</v>
      </c>
      <c r="G5" s="2">
        <v>87.9</v>
      </c>
      <c r="H5" s="2">
        <v>95</v>
      </c>
      <c r="I5" s="2">
        <v>98.1</v>
      </c>
      <c r="J5" s="2">
        <v>100</v>
      </c>
    </row>
    <row r="6" spans="1:10" x14ac:dyDescent="0.55000000000000004">
      <c r="B6" t="s">
        <v>13</v>
      </c>
      <c r="C6" s="2">
        <v>38852</v>
      </c>
      <c r="D6" s="2">
        <v>18.8</v>
      </c>
      <c r="E6" s="2">
        <v>45.5</v>
      </c>
      <c r="F6" s="2">
        <v>67.900000000000006</v>
      </c>
      <c r="G6" s="2">
        <v>84.4</v>
      </c>
      <c r="H6" s="2">
        <v>93.1</v>
      </c>
      <c r="I6" s="2">
        <v>97.4</v>
      </c>
      <c r="J6" s="2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84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15317</v>
      </c>
      <c r="D12">
        <v>15.2</v>
      </c>
      <c r="E12" s="23">
        <f t="shared" ref="E12:I14" si="0">E4-D4</f>
        <v>23.3</v>
      </c>
      <c r="F12" s="23">
        <f t="shared" si="0"/>
        <v>22.4</v>
      </c>
      <c r="G12" s="23">
        <f t="shared" si="0"/>
        <v>18.000000000000007</v>
      </c>
      <c r="H12" s="23">
        <f t="shared" si="0"/>
        <v>11.099999999999994</v>
      </c>
      <c r="I12" s="23">
        <f t="shared" si="0"/>
        <v>6.2999999999999972</v>
      </c>
      <c r="J12" s="23">
        <f>J4-I4</f>
        <v>3.7000000000000028</v>
      </c>
    </row>
    <row r="13" spans="1:10" x14ac:dyDescent="0.55000000000000004">
      <c r="B13" t="s">
        <v>12</v>
      </c>
      <c r="C13">
        <v>23535</v>
      </c>
      <c r="D13">
        <v>21.2</v>
      </c>
      <c r="E13" s="23">
        <f t="shared" si="0"/>
        <v>28.8</v>
      </c>
      <c r="F13" s="23">
        <f t="shared" si="0"/>
        <v>22.5</v>
      </c>
      <c r="G13" s="23">
        <f t="shared" si="0"/>
        <v>15.400000000000006</v>
      </c>
      <c r="H13" s="23">
        <f t="shared" si="0"/>
        <v>7.0999999999999943</v>
      </c>
      <c r="I13" s="23">
        <f t="shared" si="0"/>
        <v>3.0999999999999943</v>
      </c>
      <c r="J13" s="23">
        <f>J5-I5</f>
        <v>1.9000000000000057</v>
      </c>
    </row>
    <row r="14" spans="1:10" x14ac:dyDescent="0.55000000000000004">
      <c r="B14" t="s">
        <v>13</v>
      </c>
      <c r="C14">
        <v>38852</v>
      </c>
      <c r="D14">
        <v>18.8</v>
      </c>
      <c r="E14" s="23">
        <f t="shared" si="0"/>
        <v>26.7</v>
      </c>
      <c r="F14" s="23">
        <f t="shared" si="0"/>
        <v>22.400000000000006</v>
      </c>
      <c r="G14" s="23">
        <f t="shared" si="0"/>
        <v>16.5</v>
      </c>
      <c r="H14" s="23">
        <f t="shared" si="0"/>
        <v>8.6999999999999886</v>
      </c>
      <c r="I14" s="23">
        <f t="shared" si="0"/>
        <v>4.3000000000000114</v>
      </c>
      <c r="J14" s="23">
        <f>J6-I6</f>
        <v>2.5999999999999943</v>
      </c>
    </row>
    <row r="17" spans="3:3" x14ac:dyDescent="0.55000000000000004">
      <c r="C17" s="27" t="s">
        <v>91</v>
      </c>
    </row>
  </sheetData>
  <hyperlinks>
    <hyperlink ref="C17" r:id="rId1" xr:uid="{75DDA30B-C13E-4124-B07D-3C019A482D4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0FE10-F753-4AC0-ACC2-FD8AE903F2E4}">
  <dimension ref="A1:H15"/>
  <sheetViews>
    <sheetView zoomScale="145" zoomScaleNormal="145" workbookViewId="0">
      <selection activeCell="C12" sqref="C12:C14"/>
    </sheetView>
  </sheetViews>
  <sheetFormatPr defaultRowHeight="14.4" x14ac:dyDescent="0.55000000000000004"/>
  <cols>
    <col min="1" max="1" width="9.1015625" customWidth="1"/>
  </cols>
  <sheetData>
    <row r="1" spans="1:8" x14ac:dyDescent="0.55000000000000004">
      <c r="A1" s="1" t="s">
        <v>0</v>
      </c>
    </row>
    <row r="2" spans="1:8" x14ac:dyDescent="0.55000000000000004">
      <c r="A2" s="4" t="s">
        <v>86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8" x14ac:dyDescent="0.55000000000000004">
      <c r="B4" t="s">
        <v>11</v>
      </c>
      <c r="C4">
        <v>424</v>
      </c>
      <c r="D4">
        <v>21.5</v>
      </c>
      <c r="E4">
        <v>59.9</v>
      </c>
      <c r="F4">
        <v>92.5</v>
      </c>
      <c r="G4">
        <v>100</v>
      </c>
      <c r="H4" s="4"/>
    </row>
    <row r="5" spans="1:8" x14ac:dyDescent="0.55000000000000004">
      <c r="B5" t="s">
        <v>12</v>
      </c>
      <c r="C5" s="4">
        <v>326</v>
      </c>
      <c r="D5">
        <v>35</v>
      </c>
      <c r="E5">
        <v>73.3</v>
      </c>
      <c r="F5">
        <v>96.9</v>
      </c>
      <c r="G5">
        <v>100</v>
      </c>
      <c r="H5" s="4"/>
    </row>
    <row r="6" spans="1:8" x14ac:dyDescent="0.55000000000000004">
      <c r="B6" t="s">
        <v>13</v>
      </c>
      <c r="C6">
        <v>750</v>
      </c>
      <c r="D6">
        <v>27.3</v>
      </c>
      <c r="E6">
        <v>65.7</v>
      </c>
      <c r="F6">
        <v>94.4</v>
      </c>
      <c r="G6">
        <v>100</v>
      </c>
      <c r="H6" s="4"/>
    </row>
    <row r="9" spans="1:8" x14ac:dyDescent="0.55000000000000004">
      <c r="A9" s="1" t="s">
        <v>14</v>
      </c>
    </row>
    <row r="10" spans="1:8" x14ac:dyDescent="0.55000000000000004">
      <c r="A10" s="4" t="s">
        <v>84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8" x14ac:dyDescent="0.55000000000000004">
      <c r="B12" t="s">
        <v>11</v>
      </c>
      <c r="C12" s="4">
        <f t="shared" ref="C12:D14" si="0">C4</f>
        <v>424</v>
      </c>
      <c r="D12" s="4">
        <f t="shared" si="0"/>
        <v>21.5</v>
      </c>
      <c r="E12" s="8">
        <f>E4-D4</f>
        <v>38.4</v>
      </c>
      <c r="F12" s="8">
        <f>F4-E4</f>
        <v>32.6</v>
      </c>
      <c r="G12" s="8">
        <f>G4-F4</f>
        <v>7.5</v>
      </c>
      <c r="H12" s="4"/>
    </row>
    <row r="13" spans="1:8" x14ac:dyDescent="0.55000000000000004">
      <c r="B13" t="s">
        <v>12</v>
      </c>
      <c r="C13" s="4">
        <f t="shared" si="0"/>
        <v>326</v>
      </c>
      <c r="D13" s="4">
        <f t="shared" si="0"/>
        <v>35</v>
      </c>
      <c r="E13" s="8">
        <f t="shared" ref="E13:G14" si="1">E5-D5</f>
        <v>38.299999999999997</v>
      </c>
      <c r="F13" s="8">
        <f t="shared" si="1"/>
        <v>23.600000000000009</v>
      </c>
      <c r="G13" s="8">
        <f t="shared" si="1"/>
        <v>3.0999999999999943</v>
      </c>
      <c r="H13" s="4"/>
    </row>
    <row r="14" spans="1:8" x14ac:dyDescent="0.55000000000000004">
      <c r="B14" t="s">
        <v>13</v>
      </c>
      <c r="C14" s="4">
        <f t="shared" si="0"/>
        <v>750</v>
      </c>
      <c r="D14" s="4">
        <f t="shared" si="0"/>
        <v>27.3</v>
      </c>
      <c r="E14" s="8">
        <f t="shared" si="1"/>
        <v>38.400000000000006</v>
      </c>
      <c r="F14" s="8">
        <f t="shared" si="1"/>
        <v>28.700000000000003</v>
      </c>
      <c r="G14" s="8">
        <f t="shared" si="1"/>
        <v>5.5999999999999943</v>
      </c>
      <c r="H14" s="4"/>
    </row>
    <row r="15" spans="1:8" x14ac:dyDescent="0.55000000000000004">
      <c r="C15" s="4"/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00FDA-D097-4674-AD6D-7A83AA9D26AA}">
  <dimension ref="A1:H14"/>
  <sheetViews>
    <sheetView zoomScale="115" zoomScaleNormal="115" workbookViewId="0">
      <selection activeCell="C12" sqref="C12:C14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85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1910</v>
      </c>
      <c r="D4">
        <v>17.2</v>
      </c>
      <c r="E4">
        <v>39.4</v>
      </c>
      <c r="F4">
        <v>63.2</v>
      </c>
      <c r="G4">
        <v>85.2</v>
      </c>
      <c r="H4">
        <v>100</v>
      </c>
    </row>
    <row r="5" spans="1:8" x14ac:dyDescent="0.55000000000000004">
      <c r="B5" t="s">
        <v>12</v>
      </c>
      <c r="C5">
        <v>1861</v>
      </c>
      <c r="D5">
        <v>23.6</v>
      </c>
      <c r="E5">
        <v>50.9</v>
      </c>
      <c r="F5">
        <v>75.2</v>
      </c>
      <c r="G5">
        <v>92.2</v>
      </c>
      <c r="H5">
        <v>100</v>
      </c>
    </row>
    <row r="6" spans="1:8" x14ac:dyDescent="0.55000000000000004">
      <c r="B6" t="s">
        <v>13</v>
      </c>
      <c r="C6">
        <v>3771</v>
      </c>
      <c r="D6">
        <v>20.399999999999999</v>
      </c>
      <c r="E6">
        <v>45.1</v>
      </c>
      <c r="F6">
        <v>69.099999999999994</v>
      </c>
      <c r="G6">
        <v>88.7</v>
      </c>
      <c r="H6">
        <v>100</v>
      </c>
    </row>
    <row r="7" spans="1:8" x14ac:dyDescent="0.55000000000000004">
      <c r="D7" s="4"/>
    </row>
    <row r="9" spans="1:8" x14ac:dyDescent="0.55000000000000004">
      <c r="A9" s="1" t="s">
        <v>14</v>
      </c>
    </row>
    <row r="10" spans="1:8" x14ac:dyDescent="0.55000000000000004">
      <c r="A10" s="4" t="s">
        <v>84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f t="shared" ref="C12:D14" si="0">C4</f>
        <v>1910</v>
      </c>
      <c r="D12">
        <f t="shared" si="0"/>
        <v>17.2</v>
      </c>
      <c r="E12" s="8">
        <f>E4-D4</f>
        <v>22.2</v>
      </c>
      <c r="F12" s="8">
        <f>F4-E4</f>
        <v>23.800000000000004</v>
      </c>
      <c r="G12" s="8">
        <f>G4-F4</f>
        <v>22</v>
      </c>
      <c r="H12" s="8">
        <f>H4-G4</f>
        <v>14.799999999999997</v>
      </c>
    </row>
    <row r="13" spans="1:8" x14ac:dyDescent="0.55000000000000004">
      <c r="B13" t="s">
        <v>12</v>
      </c>
      <c r="C13">
        <f t="shared" si="0"/>
        <v>1861</v>
      </c>
      <c r="D13">
        <f t="shared" si="0"/>
        <v>23.6</v>
      </c>
      <c r="E13" s="8">
        <f t="shared" ref="E13:H14" si="1">E5-D5</f>
        <v>27.299999999999997</v>
      </c>
      <c r="F13" s="8">
        <f t="shared" si="1"/>
        <v>24.300000000000004</v>
      </c>
      <c r="G13" s="8">
        <f t="shared" si="1"/>
        <v>17</v>
      </c>
      <c r="H13" s="8">
        <f t="shared" si="1"/>
        <v>7.7999999999999972</v>
      </c>
    </row>
    <row r="14" spans="1:8" x14ac:dyDescent="0.55000000000000004">
      <c r="B14" t="s">
        <v>13</v>
      </c>
      <c r="C14">
        <f t="shared" si="0"/>
        <v>3771</v>
      </c>
      <c r="D14">
        <f t="shared" si="0"/>
        <v>20.399999999999999</v>
      </c>
      <c r="E14" s="8">
        <f t="shared" si="1"/>
        <v>24.700000000000003</v>
      </c>
      <c r="F14" s="8">
        <f t="shared" si="1"/>
        <v>23.999999999999993</v>
      </c>
      <c r="G14" s="8">
        <f t="shared" si="1"/>
        <v>19.600000000000009</v>
      </c>
      <c r="H14" s="8">
        <f t="shared" si="1"/>
        <v>11.299999999999997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B8E0-55C3-41C2-AA6C-2F59AFE29AE9}">
  <dimension ref="A1:J14"/>
  <sheetViews>
    <sheetView zoomScaleNormal="100" workbookViewId="0">
      <selection activeCell="C12" sqref="C12:C14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83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16408</v>
      </c>
      <c r="D4">
        <v>14.7</v>
      </c>
      <c r="E4">
        <v>37.5</v>
      </c>
      <c r="F4">
        <v>59.5</v>
      </c>
      <c r="G4">
        <v>78.7</v>
      </c>
      <c r="H4">
        <v>90.8</v>
      </c>
      <c r="I4">
        <v>96.9</v>
      </c>
      <c r="J4">
        <v>100</v>
      </c>
    </row>
    <row r="5" spans="1:10" x14ac:dyDescent="0.55000000000000004">
      <c r="B5" t="s">
        <v>12</v>
      </c>
      <c r="C5">
        <v>24029</v>
      </c>
      <c r="D5">
        <v>21.3</v>
      </c>
      <c r="E5">
        <v>49.6</v>
      </c>
      <c r="F5">
        <v>72.900000000000006</v>
      </c>
      <c r="G5">
        <v>88.2</v>
      </c>
      <c r="H5">
        <v>95.6</v>
      </c>
      <c r="I5">
        <v>98.7</v>
      </c>
      <c r="J5">
        <v>100</v>
      </c>
    </row>
    <row r="6" spans="1:10" x14ac:dyDescent="0.55000000000000004">
      <c r="B6" t="s">
        <v>13</v>
      </c>
      <c r="C6">
        <v>40437</v>
      </c>
      <c r="D6">
        <v>18.600000000000001</v>
      </c>
      <c r="E6">
        <v>44.7</v>
      </c>
      <c r="F6">
        <v>67.5</v>
      </c>
      <c r="G6">
        <v>84.3</v>
      </c>
      <c r="H6">
        <v>93.7</v>
      </c>
      <c r="I6">
        <v>98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84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16408</v>
      </c>
      <c r="D12">
        <v>14.7</v>
      </c>
      <c r="E12" s="23">
        <f t="shared" ref="E12:J12" si="0">E4-D4</f>
        <v>22.8</v>
      </c>
      <c r="F12" s="23">
        <f t="shared" si="0"/>
        <v>22</v>
      </c>
      <c r="G12" s="23">
        <f t="shared" si="0"/>
        <v>19.200000000000003</v>
      </c>
      <c r="H12" s="23">
        <f t="shared" si="0"/>
        <v>12.099999999999994</v>
      </c>
      <c r="I12" s="23">
        <f t="shared" si="0"/>
        <v>6.1000000000000085</v>
      </c>
      <c r="J12" s="23">
        <f t="shared" si="0"/>
        <v>3.0999999999999943</v>
      </c>
    </row>
    <row r="13" spans="1:10" x14ac:dyDescent="0.55000000000000004">
      <c r="B13" t="s">
        <v>12</v>
      </c>
      <c r="C13">
        <v>24029</v>
      </c>
      <c r="D13">
        <v>21.3</v>
      </c>
      <c r="E13" s="23">
        <f t="shared" ref="E13:J13" si="1">E5-D5</f>
        <v>28.3</v>
      </c>
      <c r="F13" s="23">
        <f t="shared" si="1"/>
        <v>23.300000000000004</v>
      </c>
      <c r="G13" s="23">
        <f t="shared" si="1"/>
        <v>15.299999999999997</v>
      </c>
      <c r="H13" s="23">
        <f t="shared" si="1"/>
        <v>7.3999999999999915</v>
      </c>
      <c r="I13" s="23">
        <f t="shared" si="1"/>
        <v>3.1000000000000085</v>
      </c>
      <c r="J13" s="23">
        <f t="shared" si="1"/>
        <v>1.2999999999999972</v>
      </c>
    </row>
    <row r="14" spans="1:10" x14ac:dyDescent="0.55000000000000004">
      <c r="B14" t="s">
        <v>13</v>
      </c>
      <c r="C14">
        <v>40437</v>
      </c>
      <c r="D14">
        <v>18.600000000000001</v>
      </c>
      <c r="E14" s="23">
        <f t="shared" ref="E14:J14" si="2">E6-D6</f>
        <v>26.1</v>
      </c>
      <c r="F14" s="23">
        <f t="shared" si="2"/>
        <v>22.799999999999997</v>
      </c>
      <c r="G14" s="23">
        <f t="shared" si="2"/>
        <v>16.799999999999997</v>
      </c>
      <c r="H14" s="23">
        <f t="shared" si="2"/>
        <v>9.4000000000000057</v>
      </c>
      <c r="I14" s="23">
        <f t="shared" si="2"/>
        <v>4.2999999999999972</v>
      </c>
      <c r="J14" s="23">
        <f t="shared" si="2"/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zoomScale="115" zoomScaleNormal="115" workbookViewId="0">
      <selection activeCell="F20" sqref="F20"/>
    </sheetView>
  </sheetViews>
  <sheetFormatPr defaultRowHeight="14.4" x14ac:dyDescent="0.55000000000000004"/>
  <cols>
    <col min="1" max="1" width="9.1015625" customWidth="1"/>
  </cols>
  <sheetData>
    <row r="1" spans="1:7" x14ac:dyDescent="0.55000000000000004">
      <c r="A1" s="1" t="s">
        <v>0</v>
      </c>
    </row>
    <row r="2" spans="1:7" x14ac:dyDescent="0.55000000000000004">
      <c r="A2" s="4" t="s">
        <v>28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366</v>
      </c>
      <c r="D4">
        <v>19.7</v>
      </c>
      <c r="E4">
        <v>51.1</v>
      </c>
      <c r="F4">
        <v>92.3</v>
      </c>
      <c r="G4">
        <v>100</v>
      </c>
    </row>
    <row r="5" spans="1:7" x14ac:dyDescent="0.55000000000000004">
      <c r="B5" t="s">
        <v>12</v>
      </c>
      <c r="C5">
        <v>282</v>
      </c>
      <c r="D5">
        <v>35.1</v>
      </c>
      <c r="E5" s="8">
        <v>74.5</v>
      </c>
      <c r="F5">
        <v>98.6</v>
      </c>
      <c r="G5">
        <v>100</v>
      </c>
    </row>
    <row r="6" spans="1:7" x14ac:dyDescent="0.55000000000000004">
      <c r="B6" t="s">
        <v>13</v>
      </c>
      <c r="C6" s="3">
        <v>648</v>
      </c>
      <c r="D6" s="2">
        <v>26.4</v>
      </c>
      <c r="E6">
        <v>61.3</v>
      </c>
      <c r="F6">
        <v>95.1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29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366</v>
      </c>
      <c r="D12">
        <v>19.7</v>
      </c>
      <c r="E12">
        <v>31.4</v>
      </c>
      <c r="F12">
        <v>41.3</v>
      </c>
      <c r="G12">
        <v>7.7</v>
      </c>
    </row>
    <row r="13" spans="1:7" x14ac:dyDescent="0.55000000000000004">
      <c r="B13" t="s">
        <v>12</v>
      </c>
      <c r="C13">
        <v>282</v>
      </c>
      <c r="D13">
        <v>35.1</v>
      </c>
      <c r="E13">
        <v>39.4</v>
      </c>
      <c r="F13">
        <v>24.1</v>
      </c>
      <c r="G13">
        <v>1.4</v>
      </c>
    </row>
    <row r="14" spans="1:7" x14ac:dyDescent="0.55000000000000004">
      <c r="B14" t="s">
        <v>13</v>
      </c>
      <c r="C14">
        <v>648</v>
      </c>
      <c r="D14">
        <v>26.4</v>
      </c>
      <c r="E14" s="7">
        <v>34.9</v>
      </c>
      <c r="F14" s="5">
        <v>33.799999999999997</v>
      </c>
      <c r="G14">
        <v>4.9000000000000004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30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1525</v>
      </c>
      <c r="D4">
        <v>16.899999999999999</v>
      </c>
      <c r="E4">
        <v>37.4</v>
      </c>
      <c r="F4">
        <v>63.3</v>
      </c>
      <c r="G4">
        <v>88.2</v>
      </c>
      <c r="H4">
        <v>100</v>
      </c>
    </row>
    <row r="5" spans="1:8" x14ac:dyDescent="0.55000000000000004">
      <c r="B5" t="s">
        <v>12</v>
      </c>
      <c r="C5">
        <v>1868</v>
      </c>
      <c r="D5">
        <v>23.2</v>
      </c>
      <c r="E5">
        <v>53.3</v>
      </c>
      <c r="F5">
        <v>76.7</v>
      </c>
      <c r="G5">
        <v>93.5</v>
      </c>
      <c r="H5">
        <v>100</v>
      </c>
    </row>
    <row r="6" spans="1:8" x14ac:dyDescent="0.55000000000000004">
      <c r="B6" t="s">
        <v>13</v>
      </c>
      <c r="C6">
        <v>3393</v>
      </c>
      <c r="D6" s="2">
        <v>20.3</v>
      </c>
      <c r="E6">
        <v>46.2</v>
      </c>
      <c r="F6">
        <v>70.599999999999994</v>
      </c>
      <c r="G6">
        <v>91.1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31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1525</v>
      </c>
      <c r="D12">
        <v>16.899999999999999</v>
      </c>
      <c r="E12">
        <v>20.6</v>
      </c>
      <c r="F12">
        <v>25.8</v>
      </c>
      <c r="G12">
        <v>24.9</v>
      </c>
      <c r="H12">
        <v>11.8</v>
      </c>
    </row>
    <row r="13" spans="1:8" x14ac:dyDescent="0.55000000000000004">
      <c r="B13" t="s">
        <v>12</v>
      </c>
      <c r="C13">
        <v>1868</v>
      </c>
      <c r="D13">
        <v>23.2</v>
      </c>
      <c r="E13">
        <v>30.1</v>
      </c>
      <c r="F13">
        <v>23.4</v>
      </c>
      <c r="G13">
        <v>16.899999999999999</v>
      </c>
      <c r="H13">
        <v>6.5</v>
      </c>
    </row>
    <row r="14" spans="1:8" x14ac:dyDescent="0.55000000000000004">
      <c r="B14" t="s">
        <v>13</v>
      </c>
      <c r="C14">
        <v>3393</v>
      </c>
      <c r="D14">
        <v>20.3</v>
      </c>
      <c r="E14" s="7">
        <v>25.8</v>
      </c>
      <c r="F14" s="5">
        <v>24.5</v>
      </c>
      <c r="G14">
        <v>20.5</v>
      </c>
      <c r="H14">
        <v>8.9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19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15957</v>
      </c>
      <c r="D4">
        <v>14.8</v>
      </c>
      <c r="E4">
        <v>37.799999999999997</v>
      </c>
      <c r="F4">
        <v>59.5</v>
      </c>
      <c r="G4">
        <v>78.7</v>
      </c>
      <c r="H4">
        <v>90.4</v>
      </c>
      <c r="I4">
        <v>96.7</v>
      </c>
      <c r="J4">
        <v>100</v>
      </c>
    </row>
    <row r="5" spans="1:10" x14ac:dyDescent="0.55000000000000004">
      <c r="B5" t="s">
        <v>12</v>
      </c>
      <c r="C5">
        <v>24056</v>
      </c>
      <c r="D5">
        <v>19.8</v>
      </c>
      <c r="E5">
        <v>47.5</v>
      </c>
      <c r="F5">
        <v>69.900000000000006</v>
      </c>
      <c r="G5">
        <v>86.2</v>
      </c>
      <c r="H5">
        <v>94.3</v>
      </c>
      <c r="I5">
        <v>98.2</v>
      </c>
      <c r="J5">
        <v>100</v>
      </c>
    </row>
    <row r="6" spans="1:10" x14ac:dyDescent="0.55000000000000004">
      <c r="B6" t="s">
        <v>13</v>
      </c>
      <c r="C6">
        <v>40013</v>
      </c>
      <c r="D6" s="2">
        <v>17.8</v>
      </c>
      <c r="E6">
        <v>43.6</v>
      </c>
      <c r="F6">
        <v>65.8</v>
      </c>
      <c r="G6">
        <v>83.2</v>
      </c>
      <c r="H6">
        <v>92.7</v>
      </c>
      <c r="I6">
        <v>97.6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20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15957</v>
      </c>
      <c r="D12">
        <v>14.8</v>
      </c>
      <c r="E12">
        <v>23</v>
      </c>
      <c r="F12">
        <v>21.7</v>
      </c>
      <c r="G12">
        <v>19.2</v>
      </c>
      <c r="H12">
        <v>11.7</v>
      </c>
      <c r="I12">
        <v>6.3</v>
      </c>
      <c r="J12">
        <v>3.3</v>
      </c>
    </row>
    <row r="13" spans="1:10" x14ac:dyDescent="0.55000000000000004">
      <c r="B13" t="s">
        <v>12</v>
      </c>
      <c r="C13">
        <v>24056</v>
      </c>
      <c r="D13">
        <v>19.8</v>
      </c>
      <c r="E13">
        <v>27.7</v>
      </c>
      <c r="F13">
        <v>22.4</v>
      </c>
      <c r="G13">
        <v>16.3</v>
      </c>
      <c r="H13">
        <v>8.1</v>
      </c>
      <c r="I13">
        <v>4</v>
      </c>
      <c r="J13">
        <v>1.8</v>
      </c>
    </row>
    <row r="14" spans="1:10" x14ac:dyDescent="0.55000000000000004">
      <c r="B14" t="s">
        <v>13</v>
      </c>
      <c r="C14">
        <v>40013</v>
      </c>
      <c r="D14">
        <v>17.8</v>
      </c>
      <c r="E14" s="7">
        <v>25.9</v>
      </c>
      <c r="F14" s="5">
        <v>22.2</v>
      </c>
      <c r="G14">
        <v>17.5</v>
      </c>
      <c r="H14">
        <v>9.5</v>
      </c>
      <c r="I14">
        <v>4.9000000000000004</v>
      </c>
      <c r="J14">
        <v>2.4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7" x14ac:dyDescent="0.55000000000000004">
      <c r="A1" s="1" t="s">
        <v>0</v>
      </c>
    </row>
    <row r="2" spans="1:7" x14ac:dyDescent="0.55000000000000004">
      <c r="A2" s="4" t="s">
        <v>32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483</v>
      </c>
      <c r="D4">
        <v>10.4</v>
      </c>
      <c r="E4">
        <v>47.4</v>
      </c>
      <c r="F4">
        <v>89.6</v>
      </c>
      <c r="G4">
        <v>100</v>
      </c>
    </row>
    <row r="5" spans="1:7" x14ac:dyDescent="0.55000000000000004">
      <c r="B5" t="s">
        <v>12</v>
      </c>
      <c r="C5">
        <v>353</v>
      </c>
      <c r="D5">
        <v>14.7</v>
      </c>
      <c r="E5">
        <v>55.2</v>
      </c>
      <c r="F5">
        <v>90.4</v>
      </c>
      <c r="G5">
        <v>100</v>
      </c>
    </row>
    <row r="6" spans="1:7" x14ac:dyDescent="0.55000000000000004">
      <c r="B6" t="s">
        <v>13</v>
      </c>
      <c r="C6">
        <v>836</v>
      </c>
      <c r="D6" s="2">
        <v>12.2</v>
      </c>
      <c r="E6">
        <v>50.7</v>
      </c>
      <c r="F6">
        <v>90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33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483</v>
      </c>
      <c r="D12">
        <v>10.4</v>
      </c>
      <c r="E12">
        <v>37.1</v>
      </c>
      <c r="F12">
        <v>42.2</v>
      </c>
      <c r="G12">
        <v>10.4</v>
      </c>
    </row>
    <row r="13" spans="1:7" x14ac:dyDescent="0.55000000000000004">
      <c r="B13" t="s">
        <v>12</v>
      </c>
      <c r="C13">
        <v>353</v>
      </c>
      <c r="D13">
        <v>14.7</v>
      </c>
      <c r="E13">
        <v>40.5</v>
      </c>
      <c r="F13">
        <v>35.1</v>
      </c>
      <c r="G13">
        <v>9.6</v>
      </c>
    </row>
    <row r="14" spans="1:7" x14ac:dyDescent="0.55000000000000004">
      <c r="B14" t="s">
        <v>13</v>
      </c>
      <c r="C14">
        <v>836</v>
      </c>
      <c r="D14">
        <v>12.2</v>
      </c>
      <c r="E14" s="7">
        <v>38.5</v>
      </c>
      <c r="F14" s="5">
        <v>39.200000000000003</v>
      </c>
      <c r="G14">
        <v>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35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1990</v>
      </c>
      <c r="D4">
        <v>14.9</v>
      </c>
      <c r="E4">
        <v>36.299999999999997</v>
      </c>
      <c r="F4">
        <v>60.9</v>
      </c>
      <c r="G4">
        <v>85.6</v>
      </c>
      <c r="H4">
        <v>100</v>
      </c>
    </row>
    <row r="5" spans="1:8" x14ac:dyDescent="0.55000000000000004">
      <c r="B5" t="s">
        <v>12</v>
      </c>
      <c r="C5">
        <v>2610</v>
      </c>
      <c r="D5">
        <v>21.9</v>
      </c>
      <c r="E5">
        <v>48.7</v>
      </c>
      <c r="F5">
        <v>72.099999999999994</v>
      </c>
      <c r="G5">
        <v>90.9</v>
      </c>
      <c r="H5">
        <v>100</v>
      </c>
    </row>
    <row r="6" spans="1:8" x14ac:dyDescent="0.55000000000000004">
      <c r="B6" t="s">
        <v>13</v>
      </c>
      <c r="C6">
        <v>4600</v>
      </c>
      <c r="D6" s="2">
        <v>18.899999999999999</v>
      </c>
      <c r="E6">
        <v>43.3</v>
      </c>
      <c r="F6">
        <v>67.3</v>
      </c>
      <c r="G6">
        <v>88.6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34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1990</v>
      </c>
      <c r="D12">
        <v>14.9</v>
      </c>
      <c r="E12">
        <v>21.4</v>
      </c>
      <c r="F12">
        <v>24.6</v>
      </c>
      <c r="G12">
        <v>24.8</v>
      </c>
      <c r="H12">
        <v>14.4</v>
      </c>
    </row>
    <row r="13" spans="1:8" x14ac:dyDescent="0.55000000000000004">
      <c r="B13" t="s">
        <v>12</v>
      </c>
      <c r="C13">
        <v>2610</v>
      </c>
      <c r="D13">
        <v>21.9</v>
      </c>
      <c r="E13">
        <v>26.8</v>
      </c>
      <c r="F13">
        <v>23.4</v>
      </c>
      <c r="G13">
        <v>18.7</v>
      </c>
      <c r="H13">
        <v>9.1</v>
      </c>
    </row>
    <row r="14" spans="1:8" x14ac:dyDescent="0.55000000000000004">
      <c r="B14" t="s">
        <v>13</v>
      </c>
      <c r="C14">
        <v>4600</v>
      </c>
      <c r="D14">
        <v>18.899999999999999</v>
      </c>
      <c r="E14" s="7">
        <v>24.4</v>
      </c>
      <c r="F14" s="5">
        <v>23.9</v>
      </c>
      <c r="G14">
        <v>21.3</v>
      </c>
      <c r="H14">
        <v>11.4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27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14087</v>
      </c>
      <c r="D4">
        <v>15.5</v>
      </c>
      <c r="E4">
        <v>37.5</v>
      </c>
      <c r="F4">
        <v>59</v>
      </c>
      <c r="G4">
        <v>78.400000000000006</v>
      </c>
      <c r="H4">
        <v>90.3</v>
      </c>
      <c r="I4">
        <v>96.7</v>
      </c>
      <c r="J4">
        <v>100</v>
      </c>
    </row>
    <row r="5" spans="1:10" x14ac:dyDescent="0.55000000000000004">
      <c r="B5" t="s">
        <v>12</v>
      </c>
      <c r="C5">
        <v>21521</v>
      </c>
      <c r="D5">
        <v>20.5</v>
      </c>
      <c r="E5">
        <v>47.1</v>
      </c>
      <c r="F5">
        <v>69.5</v>
      </c>
      <c r="G5">
        <v>85.8</v>
      </c>
      <c r="H5">
        <v>94.3</v>
      </c>
      <c r="I5">
        <v>98.3</v>
      </c>
      <c r="J5">
        <v>100</v>
      </c>
    </row>
    <row r="6" spans="1:10" x14ac:dyDescent="0.55000000000000004">
      <c r="B6" t="s">
        <v>13</v>
      </c>
      <c r="C6">
        <v>35608</v>
      </c>
      <c r="D6" s="2">
        <v>18.5</v>
      </c>
      <c r="E6">
        <v>43.3</v>
      </c>
      <c r="F6">
        <v>65.3</v>
      </c>
      <c r="G6">
        <v>82.9</v>
      </c>
      <c r="H6">
        <v>92.7</v>
      </c>
      <c r="I6">
        <v>97.7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26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14087</v>
      </c>
      <c r="D12">
        <v>15.5</v>
      </c>
      <c r="E12">
        <v>22</v>
      </c>
      <c r="F12">
        <v>21.5</v>
      </c>
      <c r="G12">
        <v>19.399999999999999</v>
      </c>
      <c r="H12">
        <v>11.9</v>
      </c>
      <c r="I12">
        <v>6.4</v>
      </c>
      <c r="J12">
        <v>3.3</v>
      </c>
    </row>
    <row r="13" spans="1:10" x14ac:dyDescent="0.55000000000000004">
      <c r="B13" t="s">
        <v>12</v>
      </c>
      <c r="C13">
        <v>21521</v>
      </c>
      <c r="D13">
        <v>20.5</v>
      </c>
      <c r="E13">
        <v>26.6</v>
      </c>
      <c r="F13">
        <v>22.4</v>
      </c>
      <c r="G13">
        <v>16.3</v>
      </c>
      <c r="H13">
        <v>8.5</v>
      </c>
      <c r="I13">
        <v>4</v>
      </c>
      <c r="J13">
        <v>1.7</v>
      </c>
    </row>
    <row r="14" spans="1:10" x14ac:dyDescent="0.55000000000000004">
      <c r="B14" t="s">
        <v>13</v>
      </c>
      <c r="C14">
        <v>35608</v>
      </c>
      <c r="D14">
        <v>18.5</v>
      </c>
      <c r="E14" s="7">
        <v>24.8</v>
      </c>
      <c r="F14" s="5">
        <v>22</v>
      </c>
      <c r="G14">
        <v>17.600000000000001</v>
      </c>
      <c r="H14">
        <v>9.8000000000000007</v>
      </c>
      <c r="I14">
        <v>5</v>
      </c>
      <c r="J14">
        <v>2.2999999999999998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6"/>
  <sheetViews>
    <sheetView tabSelected="1" topLeftCell="AE1" zoomScale="85" zoomScaleNormal="85" workbookViewId="0">
      <selection activeCell="AV19" sqref="AV19"/>
    </sheetView>
  </sheetViews>
  <sheetFormatPr defaultRowHeight="14.4" x14ac:dyDescent="0.55000000000000004"/>
  <cols>
    <col min="24" max="26" width="10.734375" bestFit="1" customWidth="1"/>
  </cols>
  <sheetData>
    <row r="1" spans="1:58" x14ac:dyDescent="0.55000000000000004">
      <c r="A1" s="1" t="s">
        <v>95</v>
      </c>
    </row>
    <row r="3" spans="1:58" x14ac:dyDescent="0.55000000000000004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N3">
        <v>14</v>
      </c>
      <c r="O3">
        <v>15</v>
      </c>
      <c r="P3">
        <v>16</v>
      </c>
    </row>
    <row r="4" spans="1:58" x14ac:dyDescent="0.55000000000000004">
      <c r="B4" s="15" t="s">
        <v>48</v>
      </c>
      <c r="C4" s="15"/>
      <c r="D4" s="15"/>
      <c r="E4" s="15"/>
      <c r="F4" s="15"/>
      <c r="G4" s="12"/>
      <c r="H4" s="12"/>
      <c r="I4" s="12"/>
      <c r="J4" s="12"/>
      <c r="K4" s="12"/>
      <c r="L4" s="12"/>
      <c r="M4" s="12"/>
      <c r="N4" s="12"/>
      <c r="O4" s="12"/>
      <c r="P4" s="12"/>
      <c r="Q4" s="14" t="s">
        <v>49</v>
      </c>
      <c r="R4" s="14"/>
      <c r="S4" s="14"/>
      <c r="T4" s="14"/>
      <c r="U4" s="14"/>
      <c r="V4" s="14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3" t="s">
        <v>50</v>
      </c>
      <c r="AJ4" s="13"/>
      <c r="AK4" s="13"/>
      <c r="AL4" s="13"/>
      <c r="AM4" s="13"/>
      <c r="AN4" s="13"/>
      <c r="AO4" s="13"/>
      <c r="AP4" s="13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1:58" x14ac:dyDescent="0.55000000000000004">
      <c r="B5" s="17" t="s">
        <v>79</v>
      </c>
      <c r="C5" s="16"/>
      <c r="D5" s="16"/>
      <c r="E5" s="16"/>
      <c r="F5" s="16"/>
      <c r="G5" s="30" t="s">
        <v>54</v>
      </c>
      <c r="H5" s="2"/>
      <c r="I5" s="2"/>
      <c r="J5" s="2"/>
      <c r="K5" s="2"/>
      <c r="L5" s="31" t="s">
        <v>53</v>
      </c>
      <c r="M5" s="32"/>
      <c r="N5" s="32"/>
      <c r="O5" s="32"/>
      <c r="P5" s="32"/>
      <c r="Q5" s="17" t="s">
        <v>79</v>
      </c>
      <c r="R5" s="16"/>
      <c r="S5" s="16"/>
      <c r="T5" s="16"/>
      <c r="U5" s="16"/>
      <c r="V5" s="16"/>
      <c r="W5" s="30" t="s">
        <v>54</v>
      </c>
      <c r="X5" s="2"/>
      <c r="Y5" s="2"/>
      <c r="Z5" s="2"/>
      <c r="AA5" s="2"/>
      <c r="AB5" s="2"/>
      <c r="AC5" s="31" t="s">
        <v>53</v>
      </c>
      <c r="AD5" s="32"/>
      <c r="AE5" s="32"/>
      <c r="AF5" s="32"/>
      <c r="AG5" s="32"/>
      <c r="AH5" s="32"/>
      <c r="AI5" s="17" t="s">
        <v>79</v>
      </c>
      <c r="AJ5" s="16"/>
      <c r="AK5" s="16"/>
      <c r="AL5" s="16"/>
      <c r="AM5" s="16"/>
      <c r="AN5" s="16"/>
      <c r="AO5" s="16"/>
      <c r="AP5" s="16"/>
      <c r="AQ5" s="30" t="s">
        <v>54</v>
      </c>
      <c r="AR5" s="2"/>
      <c r="AS5" s="2"/>
      <c r="AT5" s="2"/>
      <c r="AU5" s="2"/>
      <c r="AV5" s="2"/>
      <c r="AW5" s="2"/>
      <c r="AX5" s="2"/>
      <c r="AY5" s="31" t="s">
        <v>53</v>
      </c>
      <c r="AZ5" s="32"/>
      <c r="BA5" s="32"/>
      <c r="BB5" s="32"/>
      <c r="BC5" s="32"/>
      <c r="BD5" s="32"/>
      <c r="BE5" s="32"/>
      <c r="BF5" s="32"/>
    </row>
    <row r="6" spans="1:58" x14ac:dyDescent="0.55000000000000004">
      <c r="B6" t="s">
        <v>71</v>
      </c>
      <c r="C6" t="s">
        <v>72</v>
      </c>
      <c r="D6" t="s">
        <v>73</v>
      </c>
      <c r="E6" t="s">
        <v>74</v>
      </c>
      <c r="F6" t="s">
        <v>75</v>
      </c>
      <c r="G6" t="s">
        <v>71</v>
      </c>
      <c r="H6" t="s">
        <v>72</v>
      </c>
      <c r="I6" t="s">
        <v>73</v>
      </c>
      <c r="J6" t="s">
        <v>74</v>
      </c>
      <c r="K6" t="s">
        <v>75</v>
      </c>
      <c r="L6" t="s">
        <v>71</v>
      </c>
      <c r="M6" t="s">
        <v>72</v>
      </c>
      <c r="N6" t="s">
        <v>73</v>
      </c>
      <c r="O6" t="s">
        <v>74</v>
      </c>
      <c r="P6" t="s">
        <v>75</v>
      </c>
      <c r="Q6" t="s">
        <v>71</v>
      </c>
      <c r="R6" t="s">
        <v>72</v>
      </c>
      <c r="S6" t="s">
        <v>73</v>
      </c>
      <c r="T6" t="s">
        <v>74</v>
      </c>
      <c r="U6" t="s">
        <v>76</v>
      </c>
      <c r="V6" t="s">
        <v>75</v>
      </c>
      <c r="W6" t="s">
        <v>71</v>
      </c>
      <c r="X6" t="s">
        <v>72</v>
      </c>
      <c r="Y6" t="s">
        <v>73</v>
      </c>
      <c r="Z6" t="s">
        <v>74</v>
      </c>
      <c r="AA6" t="s">
        <v>76</v>
      </c>
      <c r="AB6" t="s">
        <v>75</v>
      </c>
      <c r="AC6" t="s">
        <v>71</v>
      </c>
      <c r="AD6" t="s">
        <v>72</v>
      </c>
      <c r="AE6" t="s">
        <v>73</v>
      </c>
      <c r="AF6" t="s">
        <v>74</v>
      </c>
      <c r="AG6" t="s">
        <v>76</v>
      </c>
      <c r="AH6" t="s">
        <v>75</v>
      </c>
      <c r="AI6" s="18" t="s">
        <v>71</v>
      </c>
      <c r="AJ6" t="s">
        <v>72</v>
      </c>
      <c r="AK6" t="s">
        <v>73</v>
      </c>
      <c r="AL6" t="s">
        <v>74</v>
      </c>
      <c r="AM6" t="s">
        <v>76</v>
      </c>
      <c r="AN6" t="s">
        <v>77</v>
      </c>
      <c r="AO6" t="s">
        <v>78</v>
      </c>
      <c r="AP6" t="s">
        <v>75</v>
      </c>
      <c r="AQ6" t="s">
        <v>71</v>
      </c>
      <c r="AR6" t="s">
        <v>72</v>
      </c>
      <c r="AS6" t="s">
        <v>73</v>
      </c>
      <c r="AT6" t="s">
        <v>74</v>
      </c>
      <c r="AU6" t="s">
        <v>76</v>
      </c>
      <c r="AV6" t="s">
        <v>77</v>
      </c>
      <c r="AW6" t="s">
        <v>78</v>
      </c>
      <c r="AX6" t="s">
        <v>75</v>
      </c>
      <c r="AY6" t="s">
        <v>71</v>
      </c>
      <c r="AZ6" t="s">
        <v>72</v>
      </c>
      <c r="BA6" t="s">
        <v>73</v>
      </c>
      <c r="BB6" t="s">
        <v>74</v>
      </c>
      <c r="BC6" t="s">
        <v>76</v>
      </c>
      <c r="BD6" t="s">
        <v>77</v>
      </c>
      <c r="BE6" t="s">
        <v>78</v>
      </c>
      <c r="BF6" t="s">
        <v>75</v>
      </c>
    </row>
    <row r="7" spans="1:58" x14ac:dyDescent="0.55000000000000004">
      <c r="A7">
        <v>2009</v>
      </c>
      <c r="B7" s="18"/>
      <c r="Q7" s="4"/>
      <c r="AI7" s="18">
        <f>'L3-2009'!$C$6</f>
        <v>5094</v>
      </c>
      <c r="AJ7" s="22">
        <f>'L3-2009'!D$14</f>
        <v>11.7</v>
      </c>
      <c r="AK7" s="22">
        <f>'L3-2009'!E$14</f>
        <v>19</v>
      </c>
      <c r="AL7" s="22">
        <f>'L3-2009'!F$14</f>
        <v>20.8</v>
      </c>
      <c r="AM7" s="22">
        <f>'L3-2009'!G$14</f>
        <v>17.100000000000001</v>
      </c>
      <c r="AN7" s="22">
        <f>'L3-2009'!H$14</f>
        <v>12.3</v>
      </c>
      <c r="AO7" s="22">
        <f>'L3-2009'!I$14</f>
        <v>9.4</v>
      </c>
      <c r="AP7" s="22">
        <f>'L3-2009'!J$14</f>
        <v>9.6999999999999993</v>
      </c>
      <c r="AQ7" s="18">
        <f>'L3-2009'!C$13</f>
        <v>2974</v>
      </c>
      <c r="AR7" s="22">
        <f>'L3-2009'!D$13</f>
        <v>12.6</v>
      </c>
      <c r="AS7" s="22">
        <f>'L3-2009'!E$13</f>
        <v>20.2</v>
      </c>
      <c r="AT7" s="22">
        <f>'L3-2009'!F$13</f>
        <v>21.4</v>
      </c>
      <c r="AU7" s="22">
        <f>'L3-2009'!G$13</f>
        <v>18.2</v>
      </c>
      <c r="AV7" s="22">
        <f>'L3-2009'!H$13</f>
        <v>11.7</v>
      </c>
      <c r="AW7" s="22">
        <f>'L3-2009'!I$13</f>
        <v>8.3000000000000007</v>
      </c>
      <c r="AX7" s="22">
        <f>'L3-2009'!J$13</f>
        <v>7.6</v>
      </c>
      <c r="AY7" s="18">
        <f>'L3-2009'!C$12</f>
        <v>2120</v>
      </c>
      <c r="AZ7" s="22">
        <f>'L3-2009'!D$12</f>
        <v>10.3</v>
      </c>
      <c r="BA7" s="22">
        <f>'L3-2009'!E$12</f>
        <v>17.600000000000001</v>
      </c>
      <c r="BB7" s="22">
        <f>'L3-2009'!F$12</f>
        <v>19.8</v>
      </c>
      <c r="BC7" s="22">
        <f>'L3-2009'!G$12</f>
        <v>15.6</v>
      </c>
      <c r="BD7" s="22">
        <f>'L3-2009'!H$12</f>
        <v>13.2</v>
      </c>
      <c r="BE7" s="22">
        <f>'L3-2009'!I$12</f>
        <v>10.9</v>
      </c>
      <c r="BF7" s="22">
        <f>'L3-2009'!J$12</f>
        <v>12.6</v>
      </c>
    </row>
    <row r="8" spans="1:58" x14ac:dyDescent="0.55000000000000004">
      <c r="A8">
        <v>2010</v>
      </c>
      <c r="B8" s="18">
        <f>'L1-2010'!$C$6</f>
        <v>2320</v>
      </c>
      <c r="C8">
        <f>'L1-2010'!D$14</f>
        <v>6.3</v>
      </c>
      <c r="D8">
        <f>'L1-2010'!E$14</f>
        <v>30.9</v>
      </c>
      <c r="E8">
        <f>'L1-2010'!F$14</f>
        <v>38.9</v>
      </c>
      <c r="F8">
        <f>'L1-2010'!G$14</f>
        <v>23.9</v>
      </c>
      <c r="G8" s="18">
        <f>'L1-2010'!C$13</f>
        <v>860</v>
      </c>
      <c r="H8">
        <f>'L1-2010'!D$13</f>
        <v>9.1999999999999993</v>
      </c>
      <c r="I8">
        <f>'L1-2010'!E$13</f>
        <v>34.6</v>
      </c>
      <c r="J8">
        <f>'L1-2010'!F$13</f>
        <v>37.6</v>
      </c>
      <c r="K8">
        <f>'L1-2010'!G$13</f>
        <v>18.600000000000001</v>
      </c>
      <c r="L8" s="18">
        <f>'L1-2010'!C$12</f>
        <v>1460</v>
      </c>
      <c r="M8">
        <f>'L1-2010'!D$12</f>
        <v>4.7</v>
      </c>
      <c r="N8">
        <f>'L1-2010'!E$12</f>
        <v>28.5</v>
      </c>
      <c r="O8">
        <f>'L1-2010'!F$12</f>
        <v>39.799999999999997</v>
      </c>
      <c r="P8">
        <f>'L1-2010'!G$12</f>
        <v>27</v>
      </c>
      <c r="Q8" s="18">
        <f>'L2-2010'!$C$6</f>
        <v>9979</v>
      </c>
      <c r="R8">
        <f>'L2-2010'!D$14</f>
        <v>10.6</v>
      </c>
      <c r="S8">
        <f>'L2-2010'!E$14</f>
        <v>21.2</v>
      </c>
      <c r="T8">
        <f>'L2-2010'!F$14</f>
        <v>24.4</v>
      </c>
      <c r="U8">
        <f>'L2-2010'!G$14</f>
        <v>22.9</v>
      </c>
      <c r="V8">
        <f>'L2-2010'!H$14</f>
        <v>20.9</v>
      </c>
      <c r="W8" s="18">
        <f>'L2-2010'!C$13</f>
        <v>4577</v>
      </c>
      <c r="X8">
        <f>'L2-2010'!D$13</f>
        <v>14.3</v>
      </c>
      <c r="Y8">
        <f>'L2-2010'!E$13</f>
        <v>24.6</v>
      </c>
      <c r="Z8">
        <f>'L2-2010'!F$13</f>
        <v>24.7</v>
      </c>
      <c r="AA8">
        <f>'L2-2010'!G$13</f>
        <v>20.5</v>
      </c>
      <c r="AB8">
        <f>'L2-2010'!H$13</f>
        <v>15.9</v>
      </c>
      <c r="AC8" s="18">
        <f>'L2-2010'!C$12</f>
        <v>5402</v>
      </c>
      <c r="AD8">
        <f>'L2-2010'!D$12</f>
        <v>7.5</v>
      </c>
      <c r="AE8">
        <f>'L2-2010'!E$12</f>
        <v>18.2</v>
      </c>
      <c r="AF8">
        <f>'L2-2010'!F$12</f>
        <v>24.2</v>
      </c>
      <c r="AG8">
        <f>'L2-2010'!G$12</f>
        <v>24.9</v>
      </c>
      <c r="AH8">
        <f>'L2-2010'!H$12</f>
        <v>25.2</v>
      </c>
      <c r="AI8" s="18">
        <f>'L3-2010'!$C$6</f>
        <v>15958</v>
      </c>
      <c r="AJ8" s="22">
        <f>'L3-2010'!D$14</f>
        <v>12</v>
      </c>
      <c r="AK8" s="22">
        <f>'L3-2010'!E$14</f>
        <v>15.9</v>
      </c>
      <c r="AL8" s="22">
        <f>'L3-2010'!F$14</f>
        <v>18.3</v>
      </c>
      <c r="AM8" s="22">
        <f>'L3-2010'!G$14</f>
        <v>18.100000000000001</v>
      </c>
      <c r="AN8" s="22">
        <f>'L3-2010'!H$14</f>
        <v>14.6</v>
      </c>
      <c r="AO8" s="22">
        <f>'L3-2010'!I$14</f>
        <v>11.5</v>
      </c>
      <c r="AP8" s="22">
        <f>'L3-2010'!J$14</f>
        <v>9.6</v>
      </c>
      <c r="AQ8" s="18">
        <f>'L3-2010'!C$13</f>
        <v>9357</v>
      </c>
      <c r="AR8" s="22">
        <f>'L3-2010'!D$13</f>
        <v>12.9</v>
      </c>
      <c r="AS8" s="22">
        <f>'L3-2010'!E$13</f>
        <v>17.5</v>
      </c>
      <c r="AT8" s="22">
        <f>'L3-2010'!F$13</f>
        <v>19.7</v>
      </c>
      <c r="AU8" s="22">
        <f>'L3-2010'!G$13</f>
        <v>18.8</v>
      </c>
      <c r="AV8" s="22">
        <f>'L3-2010'!H$13</f>
        <v>14.2</v>
      </c>
      <c r="AW8" s="22">
        <f>'L3-2010'!I$13</f>
        <v>9.6</v>
      </c>
      <c r="AX8" s="22">
        <f>'L3-2010'!J$13</f>
        <v>7.3</v>
      </c>
      <c r="AY8" s="18">
        <f>'L3-2010'!C$12</f>
        <v>6601</v>
      </c>
      <c r="AZ8" s="22">
        <f>'L3-2010'!D$12</f>
        <v>10.6</v>
      </c>
      <c r="BA8" s="22">
        <f>'L3-2010'!E$12</f>
        <v>13.7</v>
      </c>
      <c r="BB8" s="22">
        <f>'L3-2010'!F$12</f>
        <v>16.5</v>
      </c>
      <c r="BC8" s="22">
        <f>'L3-2010'!G$12</f>
        <v>17</v>
      </c>
      <c r="BD8" s="22">
        <f>'L3-2010'!H$12</f>
        <v>15.2</v>
      </c>
      <c r="BE8" s="22">
        <f>'L3-2010'!I$12</f>
        <v>14.2</v>
      </c>
      <c r="BF8" s="22">
        <f>'L3-2010'!J$12</f>
        <v>12.8</v>
      </c>
    </row>
    <row r="9" spans="1:58" x14ac:dyDescent="0.55000000000000004">
      <c r="A9">
        <v>2011</v>
      </c>
      <c r="B9" s="18">
        <f>'L1-2011'!$C$6</f>
        <v>4872</v>
      </c>
      <c r="C9">
        <f>'L1-2011'!D$14</f>
        <v>9.9</v>
      </c>
      <c r="D9">
        <f>'L1-2011'!E$14</f>
        <v>33.299999999999997</v>
      </c>
      <c r="E9">
        <f>'L1-2011'!F$14</f>
        <v>36.1</v>
      </c>
      <c r="F9">
        <f>'L1-2011'!G$14</f>
        <v>20.7</v>
      </c>
      <c r="G9" s="18">
        <f>'L1-2011'!C$13</f>
        <v>2262</v>
      </c>
      <c r="H9">
        <f>'L1-2011'!D$13</f>
        <v>14.9</v>
      </c>
      <c r="I9">
        <f>'L1-2011'!E$13</f>
        <v>37.299999999999997</v>
      </c>
      <c r="J9">
        <f>'L1-2011'!F$13</f>
        <v>31.9</v>
      </c>
      <c r="K9">
        <f>'L1-2011'!G$13</f>
        <v>15.9</v>
      </c>
      <c r="L9" s="18">
        <f>'L1-2011'!C$12</f>
        <v>2610</v>
      </c>
      <c r="M9">
        <f>'L1-2011'!D$12</f>
        <v>5.4</v>
      </c>
      <c r="N9">
        <f>'L1-2011'!E$12</f>
        <v>30.1</v>
      </c>
      <c r="O9">
        <f>'L1-2011'!F$12</f>
        <v>39.6</v>
      </c>
      <c r="P9">
        <f>'L1-2011'!G$12</f>
        <v>24.9</v>
      </c>
      <c r="Q9" s="18">
        <f>'L2-2011'!$C$6</f>
        <v>21888</v>
      </c>
      <c r="R9">
        <f>'L2-2011'!D$14</f>
        <v>8.1999999999999993</v>
      </c>
      <c r="S9">
        <f>'L2-2011'!E$14</f>
        <v>19.399999999999999</v>
      </c>
      <c r="T9">
        <f>'L2-2011'!F$14</f>
        <v>25.9</v>
      </c>
      <c r="U9">
        <f>'L2-2011'!G$14</f>
        <v>26.7</v>
      </c>
      <c r="V9">
        <f>'L2-2011'!H$14</f>
        <v>19.8</v>
      </c>
      <c r="W9" s="18">
        <f>'L2-2011'!C$13</f>
        <v>10896</v>
      </c>
      <c r="X9">
        <f>'L2-2011'!D$13</f>
        <v>10.7</v>
      </c>
      <c r="Y9">
        <f>'L2-2011'!E$13</f>
        <v>22.4</v>
      </c>
      <c r="Z9">
        <f>'L2-2011'!F$13</f>
        <v>26.4</v>
      </c>
      <c r="AA9">
        <f>'L2-2011'!G$13</f>
        <v>24.2</v>
      </c>
      <c r="AB9">
        <f>'L2-2011'!H$13</f>
        <v>16.3</v>
      </c>
      <c r="AC9" s="18">
        <f>'L2-2011'!C$12</f>
        <v>10992</v>
      </c>
      <c r="AD9">
        <f>'L2-2011'!D$12</f>
        <v>5.8</v>
      </c>
      <c r="AE9">
        <f>'L2-2011'!E$12</f>
        <v>16.3</v>
      </c>
      <c r="AF9">
        <f>'L2-2011'!F$12</f>
        <v>25.4</v>
      </c>
      <c r="AG9">
        <f>'L2-2011'!G$12</f>
        <v>29.2</v>
      </c>
      <c r="AH9">
        <f>'L2-2011'!H$12</f>
        <v>23.3</v>
      </c>
      <c r="AI9" s="18">
        <f>'L3-2011'!$C$6</f>
        <v>24099</v>
      </c>
      <c r="AJ9" s="22">
        <f>'L3-2011'!D$14</f>
        <v>12.4</v>
      </c>
      <c r="AK9" s="22">
        <f>'L3-2011'!E$14</f>
        <v>16.5</v>
      </c>
      <c r="AL9" s="22">
        <f>'L3-2011'!F$14</f>
        <v>18.8</v>
      </c>
      <c r="AM9" s="22">
        <f>'L3-2011'!G$14</f>
        <v>18.2</v>
      </c>
      <c r="AN9" s="22">
        <f>'L3-2011'!H$14</f>
        <v>14.5</v>
      </c>
      <c r="AO9" s="22">
        <f>'L3-2011'!I$14</f>
        <v>11.4</v>
      </c>
      <c r="AP9" s="22">
        <f>'L3-2011'!J$14</f>
        <v>8.1999999999999993</v>
      </c>
      <c r="AQ9" s="18">
        <f>'L3-2011'!C$13</f>
        <v>13926</v>
      </c>
      <c r="AR9" s="22">
        <f>'L3-2011'!D$13</f>
        <v>13.6</v>
      </c>
      <c r="AS9" s="22">
        <f>'L3-2011'!E$13</f>
        <v>17.899999999999999</v>
      </c>
      <c r="AT9" s="22">
        <f>'L3-2011'!F$13</f>
        <v>19.899999999999999</v>
      </c>
      <c r="AU9" s="22">
        <f>'L3-2011'!G$13</f>
        <v>18.3</v>
      </c>
      <c r="AV9" s="22">
        <f>'L3-2011'!H$13</f>
        <v>13.7</v>
      </c>
      <c r="AW9" s="22">
        <f>'L3-2011'!I$13</f>
        <v>10</v>
      </c>
      <c r="AX9" s="22">
        <f>'L3-2011'!J$13</f>
        <v>6.6</v>
      </c>
      <c r="AY9" s="18">
        <f>'L3-2011'!C$12</f>
        <v>10173</v>
      </c>
      <c r="AZ9" s="22">
        <f>'L3-2011'!D$12</f>
        <v>10.7</v>
      </c>
      <c r="BA9" s="22">
        <f>'L3-2011'!E$12</f>
        <v>14.7</v>
      </c>
      <c r="BB9" s="22">
        <f>'L3-2011'!F$12</f>
        <v>17.3</v>
      </c>
      <c r="BC9" s="22">
        <f>'L3-2011'!G$12</f>
        <v>18</v>
      </c>
      <c r="BD9" s="22">
        <f>'L3-2011'!H$12</f>
        <v>15.7</v>
      </c>
      <c r="BE9" s="22">
        <f>'L3-2011'!I$12</f>
        <v>13.2</v>
      </c>
      <c r="BF9" s="22">
        <f>'L3-2011'!J$12</f>
        <v>10.4</v>
      </c>
    </row>
    <row r="10" spans="1:58" x14ac:dyDescent="0.55000000000000004">
      <c r="A10">
        <v>2012</v>
      </c>
      <c r="B10" s="18">
        <f>'L1-2012'!$C$6</f>
        <v>3445</v>
      </c>
      <c r="C10">
        <f>'L1-2012'!D$14</f>
        <v>12.3</v>
      </c>
      <c r="D10">
        <f>'L1-2012'!E$14</f>
        <v>34.9</v>
      </c>
      <c r="E10">
        <f>'L1-2012'!F$14</f>
        <v>36.299999999999997</v>
      </c>
      <c r="F10">
        <f>'L1-2012'!G$14</f>
        <v>16.5</v>
      </c>
      <c r="G10" s="18">
        <f>'L1-2012'!C$13</f>
        <v>1593</v>
      </c>
      <c r="H10">
        <f>'L1-2012'!D$13</f>
        <v>17.600000000000001</v>
      </c>
      <c r="I10">
        <f>'L1-2012'!E$13</f>
        <v>37.799999999999997</v>
      </c>
      <c r="J10">
        <f>'L1-2012'!F$13</f>
        <v>33.200000000000003</v>
      </c>
      <c r="K10">
        <f>'L1-2012'!G$13</f>
        <v>11.4</v>
      </c>
      <c r="L10" s="18">
        <f>'L1-2012'!C$12</f>
        <v>1852</v>
      </c>
      <c r="M10">
        <f>'L1-2012'!D$12</f>
        <v>7.7</v>
      </c>
      <c r="N10">
        <f>'L1-2012'!E$12</f>
        <v>32.4</v>
      </c>
      <c r="O10">
        <f>'L1-2012'!F$12</f>
        <v>39.1</v>
      </c>
      <c r="P10">
        <f>'L1-2012'!G$12</f>
        <v>20.8</v>
      </c>
      <c r="Q10" s="18">
        <f>'L2-2012'!$C$6</f>
        <v>21007</v>
      </c>
      <c r="R10">
        <f>'L2-2012'!D$14</f>
        <v>8</v>
      </c>
      <c r="S10">
        <f>'L2-2012'!E$14</f>
        <v>19.7</v>
      </c>
      <c r="T10">
        <f>'L2-2012'!F$14</f>
        <v>27.1</v>
      </c>
      <c r="U10">
        <f>'L2-2012'!G$14</f>
        <v>26.9</v>
      </c>
      <c r="V10">
        <f>'L2-2012'!H$14</f>
        <v>18.3</v>
      </c>
      <c r="W10" s="18">
        <f>'L2-2012'!C$13</f>
        <v>10511</v>
      </c>
      <c r="X10">
        <f>'L2-2012'!D$13</f>
        <v>10.5</v>
      </c>
      <c r="Y10">
        <f>'L2-2012'!E$13</f>
        <v>22.5</v>
      </c>
      <c r="Z10">
        <f>'L2-2012'!F$13</f>
        <v>27.7</v>
      </c>
      <c r="AA10">
        <f>'L2-2012'!G$13</f>
        <v>24.8</v>
      </c>
      <c r="AB10">
        <f>'L2-2012'!H$13</f>
        <v>14.5</v>
      </c>
      <c r="AC10" s="18">
        <f>'L2-2012'!C$12</f>
        <v>10496</v>
      </c>
      <c r="AD10">
        <f>'L2-2012'!D$12</f>
        <v>5.5</v>
      </c>
      <c r="AE10">
        <f>'L2-2012'!E$12</f>
        <v>16.8</v>
      </c>
      <c r="AF10">
        <f>'L2-2012'!F$12</f>
        <v>26.7</v>
      </c>
      <c r="AG10">
        <f>'L2-2012'!G$12</f>
        <v>29</v>
      </c>
      <c r="AH10">
        <f>'L2-2012'!H$12</f>
        <v>22</v>
      </c>
      <c r="AI10" s="18">
        <f>'L3-2012'!$C$6</f>
        <v>28572</v>
      </c>
      <c r="AJ10" s="22">
        <f>'L3-2012'!D$14</f>
        <v>13.6</v>
      </c>
      <c r="AK10" s="22">
        <f>'L3-2012'!E$14</f>
        <v>18.5</v>
      </c>
      <c r="AL10" s="22">
        <f>'L3-2012'!F$14</f>
        <v>19.399999999999999</v>
      </c>
      <c r="AM10" s="22">
        <f>'L3-2012'!G$14</f>
        <v>18.2</v>
      </c>
      <c r="AN10" s="22">
        <f>'L3-2012'!H$14</f>
        <v>13.3</v>
      </c>
      <c r="AO10" s="22">
        <f>'L3-2012'!I$14</f>
        <v>8.9</v>
      </c>
      <c r="AP10" s="22">
        <f>'L3-2012'!J$14</f>
        <v>8.1</v>
      </c>
      <c r="AQ10" s="18">
        <f>'L3-2012'!C$13</f>
        <v>16806</v>
      </c>
      <c r="AR10" s="22">
        <f>'L3-2012'!D$13</f>
        <v>15.1</v>
      </c>
      <c r="AS10" s="22">
        <f>'L3-2012'!E$13</f>
        <v>20</v>
      </c>
      <c r="AT10" s="22">
        <f>'L3-2012'!F$13</f>
        <v>20.2</v>
      </c>
      <c r="AU10" s="22">
        <f>'L3-2012'!G$13</f>
        <v>18.100000000000001</v>
      </c>
      <c r="AV10" s="22">
        <f>'L3-2012'!H$13</f>
        <v>12.4</v>
      </c>
      <c r="AW10" s="22">
        <f>'L3-2012'!I$13</f>
        <v>7.6</v>
      </c>
      <c r="AX10" s="22">
        <f>'L3-2012'!J$13</f>
        <v>6.6</v>
      </c>
      <c r="AY10" s="18">
        <f>'L3-2012'!C$12</f>
        <v>11766</v>
      </c>
      <c r="AZ10" s="22">
        <f>'L3-2012'!D$12</f>
        <v>11.5</v>
      </c>
      <c r="BA10" s="22">
        <f>'L3-2012'!E$12</f>
        <v>16.3</v>
      </c>
      <c r="BB10" s="22">
        <f>'L3-2012'!F$12</f>
        <v>18.399999999999999</v>
      </c>
      <c r="BC10" s="22">
        <f>'L3-2012'!G$12</f>
        <v>18.100000000000001</v>
      </c>
      <c r="BD10" s="22">
        <f>'L3-2012'!H$12</f>
        <v>14.8</v>
      </c>
      <c r="BE10" s="22">
        <f>'L3-2012'!I$12</f>
        <v>10.7</v>
      </c>
      <c r="BF10" s="22">
        <f>'L3-2012'!J$12</f>
        <v>10.199999999999999</v>
      </c>
    </row>
    <row r="11" spans="1:58" x14ac:dyDescent="0.55000000000000004">
      <c r="A11">
        <v>2013</v>
      </c>
      <c r="B11" s="18">
        <f>'L1-2013'!$C$6</f>
        <v>2705</v>
      </c>
      <c r="C11">
        <f>'L1-2013'!D$14</f>
        <v>11.6</v>
      </c>
      <c r="D11">
        <f>'L1-2013'!E$14</f>
        <v>39.9</v>
      </c>
      <c r="E11">
        <f>'L1-2013'!F$14</f>
        <v>39.4</v>
      </c>
      <c r="F11">
        <f>'L1-2013'!G$14</f>
        <v>9.1</v>
      </c>
      <c r="G11" s="18">
        <f>'L1-2013'!C$13</f>
        <v>1249</v>
      </c>
      <c r="H11">
        <f>'L1-2013'!D$13</f>
        <v>16.100000000000001</v>
      </c>
      <c r="I11">
        <f>'L1-2013'!E$13</f>
        <v>41.5</v>
      </c>
      <c r="J11">
        <f>'L1-2013'!F$13</f>
        <v>35.799999999999997</v>
      </c>
      <c r="K11">
        <f>'L1-2013'!G$13</f>
        <v>6.6</v>
      </c>
      <c r="L11" s="18">
        <f>'L1-2013'!C$12</f>
        <v>1456</v>
      </c>
      <c r="M11">
        <f>'L1-2013'!D$12</f>
        <v>7.8</v>
      </c>
      <c r="N11">
        <f>'L1-2013'!E$12</f>
        <v>38.5</v>
      </c>
      <c r="O11">
        <f>'L1-2013'!F$12</f>
        <v>42.4</v>
      </c>
      <c r="P11">
        <f>'L1-2013'!G$12</f>
        <v>11.3</v>
      </c>
      <c r="Q11" s="18">
        <f>'L2-2013'!$C$6</f>
        <v>12584</v>
      </c>
      <c r="R11">
        <f>'L2-2013'!D$14</f>
        <v>8.9</v>
      </c>
      <c r="S11">
        <f>'L2-2013'!E$14</f>
        <v>20.7</v>
      </c>
      <c r="T11">
        <f>'L2-2013'!F$14</f>
        <v>22.8</v>
      </c>
      <c r="U11">
        <f>'L2-2013'!G$14</f>
        <v>26.4</v>
      </c>
      <c r="V11">
        <f>'L2-2013'!H$14</f>
        <v>21.2</v>
      </c>
      <c r="W11" s="18">
        <f>'L2-2013'!C$13</f>
        <v>6115</v>
      </c>
      <c r="X11">
        <f>'L2-2013'!D$13</f>
        <v>12.8</v>
      </c>
      <c r="Y11">
        <f>'L2-2013'!E$13</f>
        <v>24.7</v>
      </c>
      <c r="Z11">
        <f>'L2-2013'!F$13</f>
        <v>22.9</v>
      </c>
      <c r="AA11">
        <f>'L2-2013'!G$13</f>
        <v>23.6</v>
      </c>
      <c r="AB11">
        <f>'L2-2013'!H$13</f>
        <v>16</v>
      </c>
      <c r="AC11" s="18">
        <f>'L2-2013'!C$12</f>
        <v>6469</v>
      </c>
      <c r="AD11">
        <f>'L2-2013'!D$12</f>
        <v>5.3</v>
      </c>
      <c r="AE11">
        <f>'L2-2013'!E$12</f>
        <v>16.7</v>
      </c>
      <c r="AF11">
        <f>'L2-2013'!F$12</f>
        <v>22.7</v>
      </c>
      <c r="AG11">
        <f>'L2-2013'!G$12</f>
        <v>29.1</v>
      </c>
      <c r="AH11">
        <f>'L2-2013'!H$12</f>
        <v>26.2</v>
      </c>
      <c r="AI11" s="18">
        <f>'L3-2013'!$C$6</f>
        <v>30401</v>
      </c>
      <c r="AJ11" s="22">
        <f>'L3-2013'!D$14</f>
        <v>14</v>
      </c>
      <c r="AK11" s="22">
        <f>'L3-2013'!E$14</f>
        <v>19.3</v>
      </c>
      <c r="AL11" s="22">
        <f>'L3-2013'!F$14</f>
        <v>19.8</v>
      </c>
      <c r="AM11" s="22">
        <f>'L3-2013'!G$14</f>
        <v>17.899999999999999</v>
      </c>
      <c r="AN11" s="22">
        <f>'L3-2013'!H$14</f>
        <v>12.8</v>
      </c>
      <c r="AO11" s="22">
        <f>'L3-2013'!I$14</f>
        <v>8.8000000000000007</v>
      </c>
      <c r="AP11" s="22">
        <f>'L3-2013'!J$14</f>
        <v>7.4</v>
      </c>
      <c r="AQ11" s="18">
        <f>'L3-2013'!C$13</f>
        <v>17853</v>
      </c>
      <c r="AR11" s="22">
        <f>'L3-2013'!D$13</f>
        <v>15.4</v>
      </c>
      <c r="AS11" s="22">
        <f>'L3-2013'!E$13</f>
        <v>21</v>
      </c>
      <c r="AT11" s="22">
        <f>'L3-2013'!F$13</f>
        <v>20.6</v>
      </c>
      <c r="AU11" s="22">
        <f>'L3-2013'!G$13</f>
        <v>17.7</v>
      </c>
      <c r="AV11" s="22">
        <f>'L3-2013'!H$13</f>
        <v>12.4</v>
      </c>
      <c r="AW11" s="22">
        <f>'L3-2013'!I$13</f>
        <v>7.3</v>
      </c>
      <c r="AX11" s="22">
        <f>'L3-2013'!J$13</f>
        <v>5.6</v>
      </c>
      <c r="AY11" s="18">
        <f>'L3-2013'!C$12</f>
        <v>12548</v>
      </c>
      <c r="AZ11" s="22">
        <f>'L3-2013'!D$12</f>
        <v>12</v>
      </c>
      <c r="BA11" s="22">
        <f>'L3-2013'!E$12</f>
        <v>16.899999999999999</v>
      </c>
      <c r="BB11" s="22">
        <f>'L3-2013'!F$12</f>
        <v>18.7</v>
      </c>
      <c r="BC11" s="22">
        <f>'L3-2013'!G$12</f>
        <v>18.2</v>
      </c>
      <c r="BD11" s="22">
        <f>'L3-2013'!H$12</f>
        <v>13.4</v>
      </c>
      <c r="BE11" s="22">
        <f>'L3-2013'!I$12</f>
        <v>10.8</v>
      </c>
      <c r="BF11" s="22">
        <f>'L3-2013'!J$12</f>
        <v>10</v>
      </c>
    </row>
    <row r="12" spans="1:58" x14ac:dyDescent="0.55000000000000004">
      <c r="A12">
        <v>2014</v>
      </c>
      <c r="B12" s="18">
        <f>'L1-2014'!$C$6</f>
        <v>2382</v>
      </c>
      <c r="C12">
        <f>'L1-2014'!D$14</f>
        <v>8.6</v>
      </c>
      <c r="D12">
        <f>'L1-2014'!E$14</f>
        <v>45.3</v>
      </c>
      <c r="E12">
        <f>'L1-2014'!F$14</f>
        <v>37.700000000000003</v>
      </c>
      <c r="F12">
        <f>'L1-2014'!G$14</f>
        <v>8.4</v>
      </c>
      <c r="G12" s="18">
        <f>'L1-2014'!C$13</f>
        <v>1127</v>
      </c>
      <c r="H12">
        <f>'L1-2014'!D$13</f>
        <v>10.4</v>
      </c>
      <c r="I12">
        <f>'L1-2014'!E$13</f>
        <v>53.9</v>
      </c>
      <c r="J12">
        <f>'L1-2014'!F$13</f>
        <v>30.5</v>
      </c>
      <c r="K12">
        <f>'L1-2014'!G$13</f>
        <v>5.2</v>
      </c>
      <c r="L12" s="18">
        <f>'L1-2014'!C$12</f>
        <v>1255</v>
      </c>
      <c r="M12">
        <f>'L1-2014'!D$12</f>
        <v>7</v>
      </c>
      <c r="N12">
        <f>'L1-2014'!E$12</f>
        <v>37.5</v>
      </c>
      <c r="O12">
        <f>'L1-2014'!F$12</f>
        <v>44.2</v>
      </c>
      <c r="P12">
        <f>'L1-2014'!G$12</f>
        <v>11.3</v>
      </c>
      <c r="Q12" s="18">
        <f>'L2-2014'!$C$6</f>
        <v>9810</v>
      </c>
      <c r="R12">
        <f>'L2-2014'!D$14</f>
        <v>12</v>
      </c>
      <c r="S12">
        <f>'L2-2014'!E$14</f>
        <v>26.6</v>
      </c>
      <c r="T12">
        <f>'L2-2014'!F$14</f>
        <v>26</v>
      </c>
      <c r="U12">
        <f>'L2-2014'!G$14</f>
        <v>25.3</v>
      </c>
      <c r="V12">
        <f>'L2-2014'!H$14</f>
        <v>10.1</v>
      </c>
      <c r="W12" s="18">
        <f>'L2-2014'!C$13</f>
        <v>5411</v>
      </c>
      <c r="X12">
        <f>'L2-2014'!D$13</f>
        <v>15.3</v>
      </c>
      <c r="Y12">
        <f>'L2-2014'!E$13</f>
        <v>30.9</v>
      </c>
      <c r="Z12">
        <f>'L2-2014'!F$13</f>
        <v>25.5</v>
      </c>
      <c r="AA12">
        <f>'L2-2014'!G$13</f>
        <v>21.2</v>
      </c>
      <c r="AB12">
        <f>'L2-2014'!H$13</f>
        <v>7.1</v>
      </c>
      <c r="AC12" s="18">
        <f>'L2-2014'!C$12</f>
        <v>4399</v>
      </c>
      <c r="AD12">
        <f>'L2-2014'!D$12</f>
        <v>8</v>
      </c>
      <c r="AE12">
        <f>'L2-2014'!E$12</f>
        <v>21.2</v>
      </c>
      <c r="AF12">
        <f>'L2-2014'!F$12</f>
        <v>26.8</v>
      </c>
      <c r="AG12">
        <f>'L2-2014'!G$12</f>
        <v>30.1</v>
      </c>
      <c r="AH12">
        <f>'L2-2014'!H$12</f>
        <v>13.9</v>
      </c>
      <c r="AI12" s="18">
        <f>'L3-2014'!$C$6</f>
        <v>33245</v>
      </c>
      <c r="AJ12" s="22">
        <f>'L3-2014'!D$14</f>
        <v>16.100000000000001</v>
      </c>
      <c r="AK12" s="22">
        <f>'L3-2014'!E$14</f>
        <v>22.7</v>
      </c>
      <c r="AL12" s="22">
        <f>'L3-2014'!F$14</f>
        <v>22.4</v>
      </c>
      <c r="AM12" s="22">
        <f>'L3-2014'!G$14</f>
        <v>17.899999999999999</v>
      </c>
      <c r="AN12" s="22">
        <f>'L3-2014'!H$14</f>
        <v>11.3</v>
      </c>
      <c r="AO12" s="22">
        <f>'L3-2014'!I$14</f>
        <v>6.2</v>
      </c>
      <c r="AP12" s="22">
        <f>'L3-2014'!J$14</f>
        <v>3.4</v>
      </c>
      <c r="AQ12" s="18">
        <f>'L3-2014'!C$13</f>
        <v>19967</v>
      </c>
      <c r="AR12" s="22">
        <f>'L3-2014'!D$13</f>
        <v>17.399999999999999</v>
      </c>
      <c r="AS12" s="22">
        <f>'L3-2014'!E$13</f>
        <v>24.5</v>
      </c>
      <c r="AT12" s="22">
        <f>'L3-2014'!F$13</f>
        <v>23</v>
      </c>
      <c r="AU12" s="22">
        <f>'L3-2014'!G$13</f>
        <v>17.2</v>
      </c>
      <c r="AV12" s="22">
        <f>'L3-2014'!H$13</f>
        <v>10.1</v>
      </c>
      <c r="AW12" s="22">
        <f>'L3-2014'!I$13</f>
        <v>5.2</v>
      </c>
      <c r="AX12" s="22">
        <f>'L3-2014'!J$13</f>
        <v>2.6</v>
      </c>
      <c r="AY12" s="18">
        <f>'L3-2014'!C$12</f>
        <v>13278</v>
      </c>
      <c r="AZ12" s="22">
        <f>'L3-2014'!D$12</f>
        <v>14.1</v>
      </c>
      <c r="BA12" s="22">
        <f>'L3-2014'!E$12</f>
        <v>19.899999999999999</v>
      </c>
      <c r="BB12" s="22">
        <f>'L3-2014'!F$12</f>
        <v>21.8</v>
      </c>
      <c r="BC12" s="22">
        <f>'L3-2014'!G$12</f>
        <v>18.8</v>
      </c>
      <c r="BD12" s="22">
        <f>'L3-2014'!H$12</f>
        <v>13.1</v>
      </c>
      <c r="BE12" s="22">
        <f>'L3-2014'!I$12</f>
        <v>7.7</v>
      </c>
      <c r="BF12" s="22">
        <f>'L3-2014'!J$12</f>
        <v>4.5999999999999996</v>
      </c>
    </row>
    <row r="13" spans="1:58" x14ac:dyDescent="0.55000000000000004">
      <c r="A13">
        <v>2015</v>
      </c>
      <c r="B13" s="18">
        <f>'L1-2015'!$C$6</f>
        <v>975</v>
      </c>
      <c r="C13">
        <f>'L1-2015'!D$14</f>
        <v>19.899999999999999</v>
      </c>
      <c r="D13">
        <f>'L1-2015'!E$14</f>
        <v>31.8</v>
      </c>
      <c r="E13">
        <f>'L1-2015'!F$14</f>
        <v>36.1</v>
      </c>
      <c r="F13">
        <f>'L1-2015'!G$14</f>
        <v>12.2</v>
      </c>
      <c r="G13" s="18">
        <f>'L1-2015'!C$13</f>
        <v>467</v>
      </c>
      <c r="H13">
        <f>'L1-2015'!D$13</f>
        <v>25.5</v>
      </c>
      <c r="I13">
        <f>'L1-2015'!E$13</f>
        <v>36.200000000000003</v>
      </c>
      <c r="J13">
        <f>'L1-2015'!F$13</f>
        <v>30.4</v>
      </c>
      <c r="K13">
        <f>'L1-2015'!G$13</f>
        <v>7.9</v>
      </c>
      <c r="L13" s="18">
        <f>'L1-2015'!C$12</f>
        <v>508</v>
      </c>
      <c r="M13">
        <f>'L1-2015'!D$12</f>
        <v>14.8</v>
      </c>
      <c r="N13">
        <f>'L1-2015'!E$12</f>
        <v>27.7</v>
      </c>
      <c r="O13">
        <f>'L1-2015'!F$12</f>
        <v>41.4</v>
      </c>
      <c r="P13">
        <f>'L1-2015'!G$12</f>
        <v>16.100000000000001</v>
      </c>
      <c r="Q13" s="18">
        <f>'L2-2015'!$C$6</f>
        <v>5631</v>
      </c>
      <c r="R13">
        <f>'L2-2015'!D$14</f>
        <v>16.7</v>
      </c>
      <c r="S13">
        <f>'L2-2015'!E$14</f>
        <v>25.7</v>
      </c>
      <c r="T13">
        <f>'L2-2015'!F$14</f>
        <v>23.9</v>
      </c>
      <c r="U13">
        <f>'L2-2015'!G$14</f>
        <v>23.3</v>
      </c>
      <c r="V13">
        <f>'L2-2015'!H$14</f>
        <v>10.4</v>
      </c>
      <c r="W13" s="18">
        <f>'L2-2015'!C$13</f>
        <v>3063</v>
      </c>
      <c r="X13">
        <f>'L2-2015'!D$13</f>
        <v>19</v>
      </c>
      <c r="Y13">
        <f>'L2-2015'!E$13</f>
        <v>29.2</v>
      </c>
      <c r="Z13">
        <f>'L2-2015'!F$13</f>
        <v>24</v>
      </c>
      <c r="AA13">
        <f>'L2-2015'!G$13</f>
        <v>20</v>
      </c>
      <c r="AB13">
        <f>'L2-2015'!H$13</f>
        <v>7.8</v>
      </c>
      <c r="AC13" s="18">
        <f>'L2-2015'!C$12</f>
        <v>2568</v>
      </c>
      <c r="AD13">
        <f>'L2-2015'!D$12</f>
        <v>13.9</v>
      </c>
      <c r="AE13">
        <f>'L2-2015'!E$12</f>
        <v>21.5</v>
      </c>
      <c r="AF13">
        <f>'L2-2015'!F$12</f>
        <v>23.8</v>
      </c>
      <c r="AG13">
        <f>'L2-2015'!G$12</f>
        <v>27.2</v>
      </c>
      <c r="AH13">
        <f>'L2-2015'!H$12</f>
        <v>13.6</v>
      </c>
      <c r="AI13" s="18">
        <f>'L3-2015'!$C$6</f>
        <v>33564</v>
      </c>
      <c r="AJ13" s="22">
        <f>'L3-2015'!D$14</f>
        <v>17.3</v>
      </c>
      <c r="AK13" s="22">
        <f>'L3-2015'!E$14</f>
        <v>22.9</v>
      </c>
      <c r="AL13" s="22">
        <f>'L3-2015'!F$14</f>
        <v>22.1</v>
      </c>
      <c r="AM13" s="22">
        <f>'L3-2015'!G$14</f>
        <v>18.5</v>
      </c>
      <c r="AN13" s="22">
        <f>'L3-2015'!H$14</f>
        <v>10.6</v>
      </c>
      <c r="AO13" s="22">
        <f>'L3-2015'!I$14</f>
        <v>5.2</v>
      </c>
      <c r="AP13" s="22">
        <f>'L3-2015'!J$14</f>
        <v>3.4</v>
      </c>
      <c r="AQ13" s="18">
        <f>'L3-2015'!C$13</f>
        <v>20369</v>
      </c>
      <c r="AR13" s="22">
        <f>'L3-2015'!D$13</f>
        <v>18.8</v>
      </c>
      <c r="AS13" s="22">
        <f>'L3-2015'!E$13</f>
        <v>24.2</v>
      </c>
      <c r="AT13" s="22">
        <f>'L3-2015'!F$13</f>
        <v>22.7</v>
      </c>
      <c r="AU13" s="22">
        <f>'L3-2015'!G$13</f>
        <v>18.2</v>
      </c>
      <c r="AV13" s="22">
        <f>'L3-2015'!H$13</f>
        <v>9.1999999999999993</v>
      </c>
      <c r="AW13" s="22">
        <f>'L3-2015'!I$13</f>
        <v>4.3</v>
      </c>
      <c r="AX13" s="22">
        <f>'L3-2015'!J$13</f>
        <v>2.6</v>
      </c>
      <c r="AY13" s="18">
        <f>'L3-2015'!C$12</f>
        <v>13195</v>
      </c>
      <c r="AZ13" s="22">
        <f>'L3-2015'!D$12</f>
        <v>15</v>
      </c>
      <c r="BA13" s="22">
        <f>'L3-2015'!E$12</f>
        <v>20.8</v>
      </c>
      <c r="BB13" s="22">
        <f>'L3-2015'!F$12</f>
        <v>21.4</v>
      </c>
      <c r="BC13" s="22">
        <f>'L3-2015'!G$12</f>
        <v>18.899999999999999</v>
      </c>
      <c r="BD13" s="22">
        <f>'L3-2015'!H$12</f>
        <v>12.5</v>
      </c>
      <c r="BE13" s="22">
        <f>'L3-2015'!I$12</f>
        <v>6.7</v>
      </c>
      <c r="BF13" s="22">
        <f>'L3-2015'!J$12</f>
        <v>4.7</v>
      </c>
    </row>
    <row r="14" spans="1:58" x14ac:dyDescent="0.55000000000000004">
      <c r="A14">
        <v>2016</v>
      </c>
      <c r="B14" s="18">
        <f>'L1-2016'!$C$6</f>
        <v>836</v>
      </c>
      <c r="C14">
        <f>'L1-2016'!D$14</f>
        <v>12.2</v>
      </c>
      <c r="D14">
        <f>'L1-2016'!E$14</f>
        <v>38.5</v>
      </c>
      <c r="E14">
        <f>'L1-2016'!F$14</f>
        <v>39.200000000000003</v>
      </c>
      <c r="F14">
        <f>'L1-2016'!G$14</f>
        <v>10</v>
      </c>
      <c r="G14" s="18">
        <f>'L1-2016'!C$13</f>
        <v>353</v>
      </c>
      <c r="H14">
        <f>'L1-2016'!D$13</f>
        <v>14.7</v>
      </c>
      <c r="I14">
        <f>'L1-2016'!E$13</f>
        <v>40.5</v>
      </c>
      <c r="J14">
        <f>'L1-2016'!F$13</f>
        <v>35.1</v>
      </c>
      <c r="K14">
        <f>'L1-2016'!G$13</f>
        <v>9.6</v>
      </c>
      <c r="L14" s="18">
        <f>'L1-2016'!C$12</f>
        <v>483</v>
      </c>
      <c r="M14">
        <f>'L1-2016'!D$12</f>
        <v>10.4</v>
      </c>
      <c r="N14">
        <f>'L1-2016'!E$12</f>
        <v>37.1</v>
      </c>
      <c r="O14">
        <f>'L1-2016'!F$12</f>
        <v>42.2</v>
      </c>
      <c r="P14">
        <f>'L1-2016'!G$12</f>
        <v>10.4</v>
      </c>
      <c r="Q14" s="18">
        <f>'L2-2016'!$C$6</f>
        <v>4600</v>
      </c>
      <c r="R14">
        <f>'L2-2016'!D$14</f>
        <v>18.899999999999999</v>
      </c>
      <c r="S14">
        <f>'L2-2016'!E$14</f>
        <v>24.4</v>
      </c>
      <c r="T14">
        <f>'L2-2016'!F$14</f>
        <v>23.9</v>
      </c>
      <c r="U14">
        <f>'L2-2016'!G$14</f>
        <v>21.3</v>
      </c>
      <c r="V14">
        <f>'L2-2016'!H$14</f>
        <v>11.4</v>
      </c>
      <c r="W14" s="18">
        <f>'L2-2016'!C$13</f>
        <v>2610</v>
      </c>
      <c r="X14">
        <f>'L2-2016'!D$13</f>
        <v>21.9</v>
      </c>
      <c r="Y14">
        <f>'L2-2016'!E$13</f>
        <v>26.8</v>
      </c>
      <c r="Z14">
        <f>'L2-2016'!F$13</f>
        <v>23.4</v>
      </c>
      <c r="AA14">
        <f>'L2-2016'!G$13</f>
        <v>18.7</v>
      </c>
      <c r="AB14">
        <f>'L2-2016'!H$13</f>
        <v>9.1</v>
      </c>
      <c r="AC14" s="18">
        <f>'L2-2016'!C$12</f>
        <v>1990</v>
      </c>
      <c r="AD14">
        <f>'L2-2016'!D$12</f>
        <v>14.9</v>
      </c>
      <c r="AE14">
        <f>'L2-2016'!E$12</f>
        <v>21.4</v>
      </c>
      <c r="AF14">
        <f>'L2-2016'!F$12</f>
        <v>24.6</v>
      </c>
      <c r="AG14">
        <f>'L2-2016'!G$12</f>
        <v>24.8</v>
      </c>
      <c r="AH14">
        <f>'L2-2016'!H$12</f>
        <v>14.4</v>
      </c>
      <c r="AI14" s="18">
        <f>'L3-2016'!$C$6</f>
        <v>35608</v>
      </c>
      <c r="AJ14" s="22">
        <f>'L3-2016'!D$14</f>
        <v>18.5</v>
      </c>
      <c r="AK14" s="22">
        <f>'L3-2016'!E$14</f>
        <v>24.8</v>
      </c>
      <c r="AL14" s="22">
        <f>'L3-2016'!F$14</f>
        <v>22</v>
      </c>
      <c r="AM14" s="22">
        <f>'L3-2016'!G$14</f>
        <v>17.600000000000001</v>
      </c>
      <c r="AN14" s="22">
        <f>'L3-2016'!H$14</f>
        <v>9.8000000000000007</v>
      </c>
      <c r="AO14" s="22">
        <f>'L3-2016'!I$14</f>
        <v>5</v>
      </c>
      <c r="AP14" s="22">
        <f>'L3-2016'!J$14</f>
        <v>2.2999999999999998</v>
      </c>
      <c r="AQ14" s="18">
        <f>'L3-2016'!C$13</f>
        <v>21521</v>
      </c>
      <c r="AR14" s="22">
        <f>'L3-2016'!D$13</f>
        <v>20.5</v>
      </c>
      <c r="AS14" s="22">
        <f>'L3-2016'!E$13</f>
        <v>26.6</v>
      </c>
      <c r="AT14" s="22">
        <f>'L3-2016'!F$13</f>
        <v>22.4</v>
      </c>
      <c r="AU14" s="22">
        <f>'L3-2016'!G$13</f>
        <v>16.3</v>
      </c>
      <c r="AV14" s="22">
        <f>'L3-2016'!H$13</f>
        <v>8.5</v>
      </c>
      <c r="AW14" s="22">
        <f>'L3-2016'!I$13</f>
        <v>4</v>
      </c>
      <c r="AX14" s="22">
        <f>'L3-2016'!J$13</f>
        <v>1.7</v>
      </c>
      <c r="AY14" s="18">
        <f>'L3-2016'!C$12</f>
        <v>14087</v>
      </c>
      <c r="AZ14" s="22">
        <f>'L3-2016'!D$12</f>
        <v>15.5</v>
      </c>
      <c r="BA14" s="22">
        <f>'L3-2016'!E$12</f>
        <v>22</v>
      </c>
      <c r="BB14" s="22">
        <f>'L3-2016'!F$12</f>
        <v>21.5</v>
      </c>
      <c r="BC14" s="22">
        <f>'L3-2016'!G$12</f>
        <v>19.399999999999999</v>
      </c>
      <c r="BD14" s="22">
        <f>'L3-2016'!H$12</f>
        <v>11.9</v>
      </c>
      <c r="BE14" s="22">
        <f>'L3-2016'!I$12</f>
        <v>6.4</v>
      </c>
      <c r="BF14" s="22">
        <f>'L3-2016'!J$12</f>
        <v>3.3</v>
      </c>
    </row>
    <row r="15" spans="1:58" x14ac:dyDescent="0.55000000000000004">
      <c r="A15">
        <v>2017</v>
      </c>
      <c r="B15" s="18">
        <f>'L1-2017'!$C$6</f>
        <v>648</v>
      </c>
      <c r="C15">
        <f>'L1-2017'!D$14</f>
        <v>26.4</v>
      </c>
      <c r="D15">
        <f>'L1-2017'!E$14</f>
        <v>34.9</v>
      </c>
      <c r="E15">
        <f>'L1-2017'!F$14</f>
        <v>33.799999999999997</v>
      </c>
      <c r="F15">
        <f>'L1-2017'!G$14</f>
        <v>4.9000000000000004</v>
      </c>
      <c r="G15" s="18">
        <f>'L1-2017'!C$13</f>
        <v>282</v>
      </c>
      <c r="H15">
        <f>'L1-2017'!D$13</f>
        <v>35.1</v>
      </c>
      <c r="I15">
        <f>'L1-2017'!E$13</f>
        <v>39.4</v>
      </c>
      <c r="J15">
        <f>'L1-2017'!F$13</f>
        <v>24.1</v>
      </c>
      <c r="K15">
        <f>'L1-2017'!G$13</f>
        <v>1.4</v>
      </c>
      <c r="L15" s="18">
        <f>'L1-2017'!C$12</f>
        <v>366</v>
      </c>
      <c r="M15">
        <f>'L1-2017'!D$12</f>
        <v>19.7</v>
      </c>
      <c r="N15">
        <f>'L1-2017'!E$12</f>
        <v>31.4</v>
      </c>
      <c r="O15">
        <f>'L1-2017'!F$12</f>
        <v>41.3</v>
      </c>
      <c r="P15">
        <f>'L1-2017'!G$12</f>
        <v>7.7</v>
      </c>
      <c r="Q15" s="18">
        <f>'L2-2017'!$C$6</f>
        <v>3393</v>
      </c>
      <c r="R15">
        <f>'L2-2017'!D$14</f>
        <v>20.3</v>
      </c>
      <c r="S15">
        <f>'L2-2017'!E$14</f>
        <v>25.8</v>
      </c>
      <c r="T15">
        <f>'L2-2017'!F$14</f>
        <v>24.5</v>
      </c>
      <c r="U15">
        <f>'L2-2017'!G$14</f>
        <v>20.5</v>
      </c>
      <c r="V15">
        <f>'L2-2017'!H$14</f>
        <v>8.9</v>
      </c>
      <c r="W15" s="18">
        <f>'L2-2017'!C$13</f>
        <v>1868</v>
      </c>
      <c r="X15">
        <f>'L2-2017'!D$13</f>
        <v>23.2</v>
      </c>
      <c r="Y15">
        <f>'L2-2017'!E$13</f>
        <v>30.1</v>
      </c>
      <c r="Z15">
        <f>'L2-2017'!F$13</f>
        <v>23.4</v>
      </c>
      <c r="AA15">
        <f>'L2-2017'!G$13</f>
        <v>16.899999999999999</v>
      </c>
      <c r="AB15">
        <f>'L2-2017'!H$13</f>
        <v>6.5</v>
      </c>
      <c r="AC15" s="18">
        <f>'L2-2017'!C$12</f>
        <v>1525</v>
      </c>
      <c r="AD15">
        <f>'L2-2017'!D$12</f>
        <v>16.899999999999999</v>
      </c>
      <c r="AE15">
        <f>'L2-2017'!E$12</f>
        <v>20.6</v>
      </c>
      <c r="AF15">
        <f>'L2-2017'!F$12</f>
        <v>25.8</v>
      </c>
      <c r="AG15">
        <f>'L2-2017'!G$12</f>
        <v>24.9</v>
      </c>
      <c r="AH15">
        <f>'L2-2017'!H$12</f>
        <v>11.8</v>
      </c>
      <c r="AI15" s="18">
        <f>'L3-2017'!$C$6</f>
        <v>40013</v>
      </c>
      <c r="AJ15" s="22">
        <f>'L3-2017'!D$14</f>
        <v>17.8</v>
      </c>
      <c r="AK15" s="22">
        <f>'L3-2017'!E$14</f>
        <v>25.9</v>
      </c>
      <c r="AL15" s="22">
        <f>'L3-2017'!F$14</f>
        <v>22.2</v>
      </c>
      <c r="AM15" s="22">
        <f>'L3-2017'!G$14</f>
        <v>17.5</v>
      </c>
      <c r="AN15" s="22">
        <f>'L3-2017'!H$14</f>
        <v>9.5</v>
      </c>
      <c r="AO15" s="22">
        <f>'L3-2017'!I$14</f>
        <v>4.9000000000000004</v>
      </c>
      <c r="AP15" s="22">
        <f>'L3-2017'!J$14</f>
        <v>2.4</v>
      </c>
      <c r="AQ15" s="18">
        <f>'L3-2017'!C$13</f>
        <v>24056</v>
      </c>
      <c r="AR15" s="22">
        <f>'L3-2017'!D$13</f>
        <v>19.8</v>
      </c>
      <c r="AS15" s="22">
        <f>'L3-2017'!E$13</f>
        <v>27.7</v>
      </c>
      <c r="AT15" s="22">
        <f>'L3-2017'!F$13</f>
        <v>22.4</v>
      </c>
      <c r="AU15" s="22">
        <f>'L3-2017'!G$13</f>
        <v>16.3</v>
      </c>
      <c r="AV15" s="22">
        <f>'L3-2017'!H$13</f>
        <v>8.1</v>
      </c>
      <c r="AW15" s="22">
        <f>'L3-2017'!I$13</f>
        <v>4</v>
      </c>
      <c r="AX15" s="22">
        <f>'L3-2017'!J$13</f>
        <v>1.8</v>
      </c>
      <c r="AY15" s="18">
        <f>'L3-2017'!C$12</f>
        <v>15957</v>
      </c>
      <c r="AZ15" s="22">
        <f>'L3-2017'!D$12</f>
        <v>14.8</v>
      </c>
      <c r="BA15" s="22">
        <f>'L3-2017'!E$12</f>
        <v>23</v>
      </c>
      <c r="BB15" s="22">
        <f>'L3-2017'!F$12</f>
        <v>21.7</v>
      </c>
      <c r="BC15" s="22">
        <f>'L3-2017'!G$12</f>
        <v>19.2</v>
      </c>
      <c r="BD15" s="22">
        <f>'L3-2017'!H$12</f>
        <v>11.7</v>
      </c>
      <c r="BE15" s="22">
        <f>'L3-2017'!I$12</f>
        <v>6.3</v>
      </c>
      <c r="BF15" s="22">
        <f>'L3-2017'!J$12</f>
        <v>3.3</v>
      </c>
    </row>
    <row r="16" spans="1:58" x14ac:dyDescent="0.55000000000000004">
      <c r="A16">
        <v>2018</v>
      </c>
      <c r="B16" s="18">
        <f>'L1-2018'!$C$6</f>
        <v>750</v>
      </c>
      <c r="C16">
        <f>'L1-2018'!D$14</f>
        <v>27.3</v>
      </c>
      <c r="D16">
        <f>'L1-2018'!E$14</f>
        <v>38.400000000000006</v>
      </c>
      <c r="E16">
        <f>'L1-2018'!F$14</f>
        <v>28.700000000000003</v>
      </c>
      <c r="F16">
        <f>'L1-2018'!G$14</f>
        <v>5.5999999999999943</v>
      </c>
      <c r="G16" s="18">
        <f>'L1-2018'!C$13</f>
        <v>326</v>
      </c>
      <c r="H16" s="22">
        <f>'L1-2018'!D$13</f>
        <v>35</v>
      </c>
      <c r="I16" s="22">
        <f>'L1-2018'!E$13</f>
        <v>38.299999999999997</v>
      </c>
      <c r="J16" s="22">
        <f>'L1-2018'!F$13</f>
        <v>23.600000000000009</v>
      </c>
      <c r="K16" s="22">
        <f>'L1-2018'!G$13</f>
        <v>3.0999999999999943</v>
      </c>
      <c r="L16" s="18">
        <f>'L1-2018'!C$12</f>
        <v>424</v>
      </c>
      <c r="M16">
        <f>'L1-2018'!D$12</f>
        <v>21.5</v>
      </c>
      <c r="N16">
        <f>'L1-2018'!E$12</f>
        <v>38.4</v>
      </c>
      <c r="O16">
        <f>'L1-2018'!F$12</f>
        <v>32.6</v>
      </c>
      <c r="P16">
        <f>'L1-2018'!G$12</f>
        <v>7.5</v>
      </c>
      <c r="Q16" s="18">
        <f>'L2-2018'!$C$6</f>
        <v>3771</v>
      </c>
      <c r="R16">
        <f>'L2-2018'!D$14</f>
        <v>20.399999999999999</v>
      </c>
      <c r="S16">
        <f>'L2-2018'!E$14</f>
        <v>24.700000000000003</v>
      </c>
      <c r="T16">
        <f>'L2-2018'!F$14</f>
        <v>23.999999999999993</v>
      </c>
      <c r="U16">
        <f>'L2-2018'!G$14</f>
        <v>19.600000000000009</v>
      </c>
      <c r="V16">
        <f>'L2-2018'!H$14</f>
        <v>11.299999999999997</v>
      </c>
      <c r="W16" s="18">
        <f>'L2-2018'!C$13</f>
        <v>1861</v>
      </c>
      <c r="X16">
        <f>'L2-2018'!D$13</f>
        <v>23.6</v>
      </c>
      <c r="Y16">
        <f>'L2-2018'!E$13</f>
        <v>27.299999999999997</v>
      </c>
      <c r="Z16">
        <f>'L2-2018'!F$13</f>
        <v>24.300000000000004</v>
      </c>
      <c r="AA16">
        <f>'L2-2018'!G$13</f>
        <v>17</v>
      </c>
      <c r="AB16">
        <f>'L2-2018'!H$13</f>
        <v>7.7999999999999972</v>
      </c>
      <c r="AC16" s="18">
        <f>'L2-2018'!C$12</f>
        <v>1910</v>
      </c>
      <c r="AD16">
        <f>'L2-2018'!D$12</f>
        <v>17.2</v>
      </c>
      <c r="AE16">
        <f>'L2-2018'!E$12</f>
        <v>22.2</v>
      </c>
      <c r="AF16">
        <f>'L2-2018'!F$12</f>
        <v>23.800000000000004</v>
      </c>
      <c r="AG16">
        <f>'L2-2018'!G$12</f>
        <v>22</v>
      </c>
      <c r="AH16">
        <f>'L2-2018'!H$12</f>
        <v>14.799999999999997</v>
      </c>
      <c r="AI16" s="18">
        <f>'L3-2018'!$C$6</f>
        <v>40437</v>
      </c>
      <c r="AJ16" s="22">
        <f>'L3-2018'!D$14</f>
        <v>18.600000000000001</v>
      </c>
      <c r="AK16" s="22">
        <f>'L3-2018'!E$14</f>
        <v>26.1</v>
      </c>
      <c r="AL16" s="22">
        <f>'L3-2018'!F$14</f>
        <v>22.799999999999997</v>
      </c>
      <c r="AM16" s="22">
        <f>'L3-2018'!G$14</f>
        <v>16.799999999999997</v>
      </c>
      <c r="AN16" s="22">
        <f>'L3-2018'!H$14</f>
        <v>9.4000000000000057</v>
      </c>
      <c r="AO16" s="22">
        <f>'L3-2018'!I$14</f>
        <v>4.2999999999999972</v>
      </c>
      <c r="AP16" s="22">
        <f>'L3-2018'!J$14</f>
        <v>2</v>
      </c>
      <c r="AQ16" s="18">
        <f>'L3-2018'!C$13</f>
        <v>24029</v>
      </c>
      <c r="AR16" s="22">
        <f>'L3-2018'!D$13</f>
        <v>21.3</v>
      </c>
      <c r="AS16" s="22">
        <f>'L3-2018'!E$13</f>
        <v>28.3</v>
      </c>
      <c r="AT16" s="22">
        <f>'L3-2018'!F$13</f>
        <v>23.300000000000004</v>
      </c>
      <c r="AU16" s="22">
        <f>'L3-2018'!G$13</f>
        <v>15.299999999999997</v>
      </c>
      <c r="AV16" s="22">
        <f>'L3-2018'!H$13</f>
        <v>7.3999999999999915</v>
      </c>
      <c r="AW16" s="22">
        <f>'L3-2018'!I$13</f>
        <v>3.1000000000000085</v>
      </c>
      <c r="AX16" s="22">
        <f>'L3-2018'!J$13</f>
        <v>1.2999999999999972</v>
      </c>
      <c r="AY16" s="18">
        <f>'L3-2018'!C$12</f>
        <v>16408</v>
      </c>
      <c r="AZ16" s="22">
        <f>'L3-2018'!D$12</f>
        <v>14.7</v>
      </c>
      <c r="BA16" s="22">
        <f>'L3-2018'!E$12</f>
        <v>22.8</v>
      </c>
      <c r="BB16" s="22">
        <f>'L3-2018'!F$12</f>
        <v>22</v>
      </c>
      <c r="BC16" s="22">
        <f>'L3-2018'!G$12</f>
        <v>19.200000000000003</v>
      </c>
      <c r="BD16" s="22">
        <f>'L3-2018'!H$12</f>
        <v>12.099999999999994</v>
      </c>
      <c r="BE16" s="22">
        <f>'L3-2018'!I$12</f>
        <v>6.1000000000000085</v>
      </c>
      <c r="BF16" s="22">
        <f>'L3-2018'!J$12</f>
        <v>3.0999999999999943</v>
      </c>
    </row>
    <row r="17" spans="1:58" x14ac:dyDescent="0.55000000000000004">
      <c r="A17">
        <v>2019</v>
      </c>
      <c r="B17" s="18">
        <f>'L1-2019'!$C$6</f>
        <v>580</v>
      </c>
      <c r="C17">
        <f>'L1-2019'!D$14</f>
        <v>25.5</v>
      </c>
      <c r="D17">
        <f>'L1-2019'!E$14</f>
        <v>39</v>
      </c>
      <c r="E17">
        <f>'L1-2019'!F$14</f>
        <v>29.099999999999994</v>
      </c>
      <c r="F17">
        <f>'L1-2019'!G$14</f>
        <v>6.4000000000000057</v>
      </c>
      <c r="G17" s="18">
        <f>'L1-2019'!C$13</f>
        <v>282</v>
      </c>
      <c r="H17" s="22">
        <f>'L1-2019'!D$13</f>
        <v>32.299999999999997</v>
      </c>
      <c r="I17" s="22">
        <f>'L1-2019'!E$13</f>
        <v>40.700000000000003</v>
      </c>
      <c r="J17" s="22">
        <f>'L1-2019'!F$13</f>
        <v>23.099999999999994</v>
      </c>
      <c r="K17" s="22">
        <f>'L1-2019'!G$13</f>
        <v>3.9000000000000057</v>
      </c>
      <c r="L17" s="18">
        <f>'L1-2019'!C$12</f>
        <v>298</v>
      </c>
      <c r="M17">
        <f>'L1-2019'!D$12</f>
        <v>19.100000000000001</v>
      </c>
      <c r="N17">
        <f>'L1-2019'!E$12</f>
        <v>37.299999999999997</v>
      </c>
      <c r="O17">
        <f>'L1-2019'!F$12</f>
        <v>34.9</v>
      </c>
      <c r="P17">
        <f>'L1-2019'!G$12</f>
        <v>8.7000000000000028</v>
      </c>
      <c r="Q17" s="18">
        <f>'L2-2019'!$C$6</f>
        <v>3882</v>
      </c>
      <c r="R17">
        <f>'L2-2019'!D$14</f>
        <v>19.399999999999999</v>
      </c>
      <c r="S17">
        <f>'L2-2019'!E$14</f>
        <v>26.1</v>
      </c>
      <c r="T17">
        <f>'L2-2019'!F$14</f>
        <v>24.200000000000003</v>
      </c>
      <c r="U17">
        <f>'L2-2019'!G$14</f>
        <v>19</v>
      </c>
      <c r="V17">
        <f>'L2-2019'!H$14</f>
        <v>11.299999999999997</v>
      </c>
      <c r="W17" s="18">
        <f>'L2-2019'!C$13</f>
        <v>1772</v>
      </c>
      <c r="X17">
        <f>'L2-2019'!D$13</f>
        <v>20.8</v>
      </c>
      <c r="Y17">
        <f>'L2-2019'!E$13</f>
        <v>26.2</v>
      </c>
      <c r="Z17">
        <f>'L2-2019'!F$13</f>
        <v>23.900000000000006</v>
      </c>
      <c r="AA17">
        <f>'L2-2019'!G$13</f>
        <v>19.799999999999997</v>
      </c>
      <c r="AB17">
        <f>'L2-2019'!H$13</f>
        <v>9.2999999999999972</v>
      </c>
      <c r="AC17" s="18">
        <f>'L2-2019'!C$12</f>
        <v>2110</v>
      </c>
      <c r="AD17">
        <f>'L2-2019'!D$12</f>
        <v>18.2</v>
      </c>
      <c r="AE17">
        <f>'L2-2019'!E$12</f>
        <v>26.000000000000004</v>
      </c>
      <c r="AF17">
        <f>'L2-2019'!F$12</f>
        <v>24.399999999999991</v>
      </c>
      <c r="AG17">
        <f>'L2-2019'!G$12</f>
        <v>21.300000000000011</v>
      </c>
      <c r="AH17">
        <f>'L2-2019'!H$12</f>
        <v>10.099999999999994</v>
      </c>
      <c r="AI17" s="18">
        <f>'L3-2019'!$C$6</f>
        <v>38852</v>
      </c>
      <c r="AJ17" s="22">
        <f>'L3-2019'!D$14</f>
        <v>18.8</v>
      </c>
      <c r="AK17" s="22">
        <f>'L3-2019'!E$14</f>
        <v>26.7</v>
      </c>
      <c r="AL17" s="22">
        <f>'L3-2019'!F$14</f>
        <v>22.400000000000006</v>
      </c>
      <c r="AM17" s="22">
        <f>'L3-2019'!G$14</f>
        <v>16.5</v>
      </c>
      <c r="AN17" s="22">
        <f>'L3-2019'!H$14</f>
        <v>8.6999999999999886</v>
      </c>
      <c r="AO17" s="22">
        <f>'L3-2019'!I$14</f>
        <v>4.3000000000000114</v>
      </c>
      <c r="AP17" s="22">
        <f>'L3-2019'!J$14</f>
        <v>2.5999999999999943</v>
      </c>
      <c r="AQ17" s="18">
        <f>'L3-2019'!C$13</f>
        <v>23535</v>
      </c>
      <c r="AR17" s="22">
        <f>'L3-2019'!D$13</f>
        <v>21.2</v>
      </c>
      <c r="AS17" s="22">
        <f>'L3-2019'!E$13</f>
        <v>28.8</v>
      </c>
      <c r="AT17" s="22">
        <f>'L3-2019'!F$13</f>
        <v>22.5</v>
      </c>
      <c r="AU17" s="22">
        <f>'L3-2019'!G$13</f>
        <v>15.400000000000006</v>
      </c>
      <c r="AV17" s="22">
        <f>'L3-2019'!H$13</f>
        <v>7.0999999999999943</v>
      </c>
      <c r="AW17" s="22">
        <f>'L3-2019'!I$13</f>
        <v>3.0999999999999943</v>
      </c>
      <c r="AX17" s="22">
        <f>'L3-2019'!J$13</f>
        <v>1.9000000000000057</v>
      </c>
      <c r="AY17" s="18">
        <f>'L3-2019'!C$12</f>
        <v>15317</v>
      </c>
      <c r="AZ17" s="22">
        <f>'L3-2019'!D$12</f>
        <v>15.2</v>
      </c>
      <c r="BA17" s="22">
        <f>'L3-2019'!E$12</f>
        <v>23.3</v>
      </c>
      <c r="BB17" s="22">
        <f>'L3-2019'!F$12</f>
        <v>22.4</v>
      </c>
      <c r="BC17" s="22">
        <f>'L3-2019'!G$12</f>
        <v>18.000000000000007</v>
      </c>
      <c r="BD17" s="22">
        <f>'L3-2019'!H$12</f>
        <v>11.099999999999994</v>
      </c>
      <c r="BE17" s="22">
        <f>'L3-2019'!I$12</f>
        <v>6.2999999999999972</v>
      </c>
      <c r="BF17" s="22">
        <f>'L3-2019'!J$12</f>
        <v>3.7000000000000028</v>
      </c>
    </row>
    <row r="18" spans="1:58" x14ac:dyDescent="0.55000000000000004">
      <c r="A18">
        <v>2020</v>
      </c>
      <c r="B18" s="18">
        <f>'L1-2020'!$C$6</f>
        <v>594</v>
      </c>
      <c r="C18">
        <f>'L1-2020'!D$14</f>
        <v>29.1</v>
      </c>
      <c r="D18">
        <f>'L1-2020'!E$14</f>
        <v>37.1</v>
      </c>
      <c r="E18">
        <f>'L1-2020'!F$14</f>
        <v>28.700000000000003</v>
      </c>
      <c r="F18">
        <f>'L1-2020'!G$14</f>
        <v>5.0999999999999943</v>
      </c>
      <c r="G18" s="18">
        <f>'L1-2020'!C$13</f>
        <v>281</v>
      </c>
      <c r="H18" s="22">
        <f>'L1-2020'!D$13</f>
        <v>40.6</v>
      </c>
      <c r="I18" s="22">
        <f>'L1-2020'!E$13</f>
        <v>36.999999999999993</v>
      </c>
      <c r="J18" s="22">
        <f>'L1-2020'!F$13</f>
        <v>20.600000000000009</v>
      </c>
      <c r="K18" s="22">
        <f>'L1-2020'!G$13</f>
        <v>1.7999999999999972</v>
      </c>
      <c r="L18" s="18">
        <f>'L1-2020'!C$12</f>
        <v>313</v>
      </c>
      <c r="M18">
        <f>'L1-2020'!D$12</f>
        <v>18.8</v>
      </c>
      <c r="N18">
        <f>'L1-2020'!E$12</f>
        <v>37.099999999999994</v>
      </c>
      <c r="O18">
        <f>'L1-2020'!F$12</f>
        <v>36.1</v>
      </c>
      <c r="P18">
        <f>'L1-2020'!G$12</f>
        <v>8</v>
      </c>
      <c r="Q18" s="18">
        <f>'L2-2020'!$C$6</f>
        <v>2510</v>
      </c>
      <c r="R18" s="3">
        <f>'L2-2020'!D$14</f>
        <v>24.5</v>
      </c>
      <c r="S18" s="3">
        <f>'L2-2020'!E$14</f>
        <v>26.700000000000003</v>
      </c>
      <c r="T18" s="3">
        <f>'L2-2020'!F$14</f>
        <v>24.5</v>
      </c>
      <c r="U18" s="3">
        <f>'L2-2020'!G$14</f>
        <v>20.099999999999994</v>
      </c>
      <c r="V18" s="3">
        <f>'L2-2020'!H$14</f>
        <v>4.2000000000000028</v>
      </c>
      <c r="W18" s="18">
        <f>'L2-2020'!C$13</f>
        <v>1359</v>
      </c>
      <c r="X18" s="3">
        <f>'L2-2020'!D$13</f>
        <v>29.9</v>
      </c>
      <c r="Y18" s="3">
        <f>'L2-2020'!E$13</f>
        <v>26.1</v>
      </c>
      <c r="Z18" s="3">
        <f>'L2-2020'!F$13</f>
        <v>23.099999999999994</v>
      </c>
      <c r="AA18" s="3">
        <f>'L2-2020'!G$13</f>
        <v>17.700000000000003</v>
      </c>
      <c r="AB18" s="3">
        <f>'L2-2020'!H$13</f>
        <v>3.2000000000000028</v>
      </c>
      <c r="AC18" s="18">
        <f>'L2-2020'!C$12</f>
        <v>1151</v>
      </c>
      <c r="AD18" s="3">
        <f>'L2-2020'!D$12</f>
        <v>18.100000000000001</v>
      </c>
      <c r="AE18" s="3">
        <f>'L2-2020'!E$12</f>
        <v>27.4</v>
      </c>
      <c r="AF18" s="3">
        <f>'L2-2020'!F$12</f>
        <v>26.200000000000003</v>
      </c>
      <c r="AG18" s="3">
        <f>'L2-2020'!G$12</f>
        <v>23</v>
      </c>
      <c r="AH18" s="3">
        <f>'L2-2020'!H$12</f>
        <v>5.2999999999999972</v>
      </c>
      <c r="AI18" s="18">
        <f>'L3-2020'!$C$6</f>
        <v>36056</v>
      </c>
      <c r="AJ18" s="22">
        <f>'L3-2020'!D$14</f>
        <v>24.1</v>
      </c>
      <c r="AK18" s="22">
        <f>'L3-2020'!E$14</f>
        <v>29.6</v>
      </c>
      <c r="AL18" s="22">
        <f>'L3-2020'!F$14</f>
        <v>22.700000000000003</v>
      </c>
      <c r="AM18" s="22">
        <f>'L3-2020'!G$14</f>
        <v>14.799999999999997</v>
      </c>
      <c r="AN18" s="22">
        <f>'L3-2020'!H$14</f>
        <v>5.7000000000000028</v>
      </c>
      <c r="AO18" s="22">
        <f>'L3-2020'!I$14</f>
        <v>2.3999999999999915</v>
      </c>
      <c r="AP18" s="22">
        <f>'L3-2020'!J$14</f>
        <v>0.70000000000000284</v>
      </c>
      <c r="AQ18" s="18">
        <f>'L3-2020'!C$13</f>
        <v>21961</v>
      </c>
      <c r="AR18" s="34">
        <f>'L3-2020'!D$13</f>
        <v>27</v>
      </c>
      <c r="AS18" s="34">
        <f>'L3-2020'!E$13</f>
        <v>31.299999999999997</v>
      </c>
      <c r="AT18" s="34">
        <f>'L3-2020'!F$13</f>
        <v>22</v>
      </c>
      <c r="AU18" s="34">
        <f>'L3-2020'!G$13</f>
        <v>13.100000000000009</v>
      </c>
      <c r="AV18" s="34">
        <f>'L3-2020'!H$13</f>
        <v>4.5</v>
      </c>
      <c r="AW18" s="34">
        <f>'L3-2020'!I$13</f>
        <v>1.5999999999999943</v>
      </c>
      <c r="AX18" s="34">
        <f>'L3-2020'!J$13</f>
        <v>0.5</v>
      </c>
      <c r="AY18" s="18">
        <f>'L3-2020'!C$12</f>
        <v>14095</v>
      </c>
      <c r="AZ18" s="34">
        <f>'L3-2020'!D$12</f>
        <v>19.7</v>
      </c>
      <c r="BA18" s="34">
        <f>'L3-2020'!E$12</f>
        <v>26.8</v>
      </c>
      <c r="BB18" s="34">
        <f>'L3-2020'!F$12</f>
        <v>23.900000000000006</v>
      </c>
      <c r="BC18" s="34">
        <f>'L3-2020'!G$12</f>
        <v>17.399999999999991</v>
      </c>
      <c r="BD18" s="34">
        <f>'L3-2020'!H$12</f>
        <v>7.5</v>
      </c>
      <c r="BE18" s="34">
        <f>'L3-2020'!I$12</f>
        <v>3.7000000000000028</v>
      </c>
      <c r="BF18" s="22">
        <f>'L3-2020'!J$12</f>
        <v>1</v>
      </c>
    </row>
    <row r="19" spans="1:58" x14ac:dyDescent="0.55000000000000004">
      <c r="A19" t="s">
        <v>81</v>
      </c>
      <c r="B19" s="28">
        <f>SUM(B8:B18)</f>
        <v>20107</v>
      </c>
      <c r="C19" s="11"/>
      <c r="G19" s="28">
        <f>SUM(G8:G18)</f>
        <v>9082</v>
      </c>
      <c r="H19" s="22"/>
      <c r="I19" s="22"/>
      <c r="J19" s="22"/>
      <c r="K19" s="22"/>
      <c r="L19" s="28">
        <f>SUM(L8:L18)</f>
        <v>11025</v>
      </c>
      <c r="Q19" s="28">
        <f>SUM(Q8:Q18)</f>
        <v>99055</v>
      </c>
      <c r="R19" s="11"/>
      <c r="W19" s="28">
        <f>SUM(W8:W18)</f>
        <v>50043</v>
      </c>
      <c r="AC19" s="28">
        <f>SUM(AC8:AC18)</f>
        <v>49012</v>
      </c>
      <c r="AI19" s="28">
        <f>SUM(AI7:AI18)</f>
        <v>361899</v>
      </c>
      <c r="AJ19" s="22"/>
      <c r="AK19" s="22"/>
      <c r="AL19" s="22"/>
      <c r="AM19" s="22"/>
      <c r="AN19" s="22"/>
      <c r="AO19" s="22"/>
      <c r="AP19" s="22"/>
      <c r="AQ19" s="28">
        <f>SUM(AQ7:AQ18)</f>
        <v>216354</v>
      </c>
      <c r="AR19" s="22"/>
      <c r="AS19" s="22"/>
      <c r="AT19" s="22"/>
      <c r="AU19" s="22"/>
      <c r="AV19" s="22"/>
      <c r="AW19" s="22"/>
      <c r="AX19" s="22"/>
      <c r="AY19" s="28">
        <f>SUM(AY7:AY18)</f>
        <v>145545</v>
      </c>
      <c r="AZ19" s="22"/>
      <c r="BA19" s="22"/>
      <c r="BB19" s="22"/>
      <c r="BC19" s="22"/>
      <c r="BD19" s="22"/>
      <c r="BE19" s="22"/>
      <c r="BF19" s="22"/>
    </row>
    <row r="20" spans="1:58" x14ac:dyDescent="0.55000000000000004">
      <c r="A20" t="s">
        <v>68</v>
      </c>
      <c r="B20" s="18">
        <f>AVERAGE(B8:B18)</f>
        <v>1827.909090909091</v>
      </c>
      <c r="G20" s="18">
        <f>AVERAGE(G8:G18)</f>
        <v>825.63636363636363</v>
      </c>
      <c r="H20" s="22"/>
      <c r="I20" s="22"/>
      <c r="J20" s="22"/>
      <c r="K20" s="22"/>
      <c r="L20" s="18">
        <f>AVERAGE(L8:L18)</f>
        <v>1002.2727272727273</v>
      </c>
      <c r="Q20" s="18">
        <f>AVERAGE(Q8:Q18)</f>
        <v>9005</v>
      </c>
      <c r="W20" s="18">
        <f>AVERAGE(W8:W18)</f>
        <v>4549.363636363636</v>
      </c>
      <c r="AC20" s="18">
        <f>AVERAGE(AC8:AC18)</f>
        <v>4455.636363636364</v>
      </c>
      <c r="AI20" s="18">
        <f>AVERAGE(AI7:AI18)</f>
        <v>30158.25</v>
      </c>
      <c r="AJ20" s="22"/>
      <c r="AK20" s="22"/>
      <c r="AL20" s="22"/>
      <c r="AM20" s="22"/>
      <c r="AN20" s="22"/>
      <c r="AO20" s="22"/>
      <c r="AP20" s="22"/>
      <c r="AQ20" s="18">
        <f>AVERAGE(AQ7:AQ18)</f>
        <v>18029.5</v>
      </c>
      <c r="AR20" s="22"/>
      <c r="AS20" s="22"/>
      <c r="AT20" s="22"/>
      <c r="AU20" s="22"/>
      <c r="AV20" s="22"/>
      <c r="AW20" s="22"/>
      <c r="AX20" s="22"/>
      <c r="AY20" s="18">
        <f>AVERAGE(AY7:AY18)</f>
        <v>12128.75</v>
      </c>
      <c r="AZ20" s="22"/>
      <c r="BA20" s="22"/>
      <c r="BB20" s="22"/>
      <c r="BC20" s="22"/>
      <c r="BD20" s="22"/>
      <c r="BE20" s="22"/>
      <c r="BF20" s="22"/>
    </row>
    <row r="21" spans="1:58" s="4" customFormat="1" x14ac:dyDescent="0.55000000000000004">
      <c r="H21" s="26"/>
      <c r="I21" s="26"/>
      <c r="J21" s="26"/>
      <c r="K21" s="26"/>
      <c r="AJ21" s="26"/>
      <c r="AK21" s="26"/>
      <c r="AL21" s="26"/>
      <c r="AM21" s="26"/>
      <c r="AN21" s="26"/>
      <c r="AO21" s="26"/>
      <c r="AP21" s="26"/>
      <c r="AR21" s="26"/>
      <c r="AS21" s="26"/>
      <c r="AT21" s="26"/>
      <c r="AU21" s="26"/>
      <c r="AV21" s="26"/>
      <c r="AW21" s="26"/>
      <c r="AX21" s="26"/>
      <c r="AZ21" s="26"/>
      <c r="BA21" s="26"/>
      <c r="BB21" s="26"/>
      <c r="BC21" s="26"/>
      <c r="BD21" s="26"/>
      <c r="BE21" s="26"/>
      <c r="BF21" s="26"/>
    </row>
    <row r="22" spans="1:58" x14ac:dyDescent="0.55000000000000004">
      <c r="A22" s="1" t="s">
        <v>80</v>
      </c>
    </row>
    <row r="23" spans="1:58" x14ac:dyDescent="0.55000000000000004">
      <c r="A23">
        <v>2009</v>
      </c>
      <c r="AI23" s="19">
        <f>SUM(AJ23:AP23)</f>
        <v>5094</v>
      </c>
      <c r="AJ23">
        <f t="shared" ref="AJ23:AP34" si="0">AJ7*0.01*$AI7</f>
        <v>595.99799999999993</v>
      </c>
      <c r="AK23">
        <f t="shared" si="0"/>
        <v>967.86</v>
      </c>
      <c r="AL23">
        <f t="shared" si="0"/>
        <v>1059.5520000000001</v>
      </c>
      <c r="AM23">
        <f t="shared" si="0"/>
        <v>871.07400000000007</v>
      </c>
      <c r="AN23">
        <f t="shared" si="0"/>
        <v>626.56200000000001</v>
      </c>
      <c r="AO23">
        <f t="shared" si="0"/>
        <v>478.83600000000001</v>
      </c>
      <c r="AP23">
        <f t="shared" si="0"/>
        <v>494.11799999999994</v>
      </c>
      <c r="AQ23" s="19">
        <f>SUM(AR23:AX23)</f>
        <v>2974</v>
      </c>
      <c r="AR23">
        <f t="shared" ref="AR23:AX34" si="1">AR7*0.01*$AQ7</f>
        <v>374.72399999999999</v>
      </c>
      <c r="AS23">
        <f t="shared" si="1"/>
        <v>600.74799999999993</v>
      </c>
      <c r="AT23">
        <f t="shared" si="1"/>
        <v>636.43600000000004</v>
      </c>
      <c r="AU23">
        <f t="shared" si="1"/>
        <v>541.26800000000003</v>
      </c>
      <c r="AV23">
        <f t="shared" si="1"/>
        <v>347.95799999999997</v>
      </c>
      <c r="AW23">
        <f t="shared" si="1"/>
        <v>246.84200000000001</v>
      </c>
      <c r="AX23">
        <f t="shared" si="1"/>
        <v>226.024</v>
      </c>
      <c r="AY23" s="19">
        <f>SUM(AZ23:BF23)</f>
        <v>2120</v>
      </c>
      <c r="AZ23">
        <f t="shared" ref="AZ23:BF34" si="2">ROUND(AZ7*0.01*$AY7,2)</f>
        <v>218.36</v>
      </c>
      <c r="BA23">
        <f t="shared" si="2"/>
        <v>373.12</v>
      </c>
      <c r="BB23">
        <f t="shared" si="2"/>
        <v>419.76</v>
      </c>
      <c r="BC23">
        <f t="shared" si="2"/>
        <v>330.72</v>
      </c>
      <c r="BD23">
        <f t="shared" si="2"/>
        <v>279.83999999999997</v>
      </c>
      <c r="BE23">
        <f t="shared" si="2"/>
        <v>231.08</v>
      </c>
      <c r="BF23">
        <f t="shared" si="2"/>
        <v>267.12</v>
      </c>
    </row>
    <row r="24" spans="1:58" x14ac:dyDescent="0.55000000000000004">
      <c r="A24">
        <v>2010</v>
      </c>
      <c r="B24" s="19">
        <f t="shared" ref="B24:B30" si="3">SUM(C24:F24)</f>
        <v>2320</v>
      </c>
      <c r="C24">
        <f t="shared" ref="C24:F34" si="4">C8*0.01*$B8</f>
        <v>146.16</v>
      </c>
      <c r="D24">
        <f t="shared" si="4"/>
        <v>716.88</v>
      </c>
      <c r="E24">
        <f t="shared" si="4"/>
        <v>902.48</v>
      </c>
      <c r="F24">
        <f t="shared" si="4"/>
        <v>554.48</v>
      </c>
      <c r="G24" s="19">
        <f>SUM(H24:K24)</f>
        <v>860</v>
      </c>
      <c r="H24">
        <f t="shared" ref="H24:K34" si="5">H8*0.01*$G8</f>
        <v>79.12</v>
      </c>
      <c r="I24">
        <f t="shared" si="5"/>
        <v>297.56</v>
      </c>
      <c r="J24">
        <f t="shared" si="5"/>
        <v>323.36</v>
      </c>
      <c r="K24">
        <f t="shared" si="5"/>
        <v>159.96000000000004</v>
      </c>
      <c r="L24" s="19">
        <f>SUM(M24:P24)</f>
        <v>1460</v>
      </c>
      <c r="M24">
        <f t="shared" ref="M24:P34" si="6">M8*0.01*$L8</f>
        <v>68.62</v>
      </c>
      <c r="N24">
        <f t="shared" si="6"/>
        <v>416.1</v>
      </c>
      <c r="O24">
        <f t="shared" si="6"/>
        <v>581.07999999999993</v>
      </c>
      <c r="P24">
        <f t="shared" si="6"/>
        <v>394.20000000000005</v>
      </c>
      <c r="Q24" s="19">
        <f>SUM(R24:V24)</f>
        <v>9979</v>
      </c>
      <c r="R24">
        <f t="shared" ref="R24:V34" si="7">R8*0.01*$Q8</f>
        <v>1057.7739999999999</v>
      </c>
      <c r="S24">
        <f t="shared" si="7"/>
        <v>2115.5479999999998</v>
      </c>
      <c r="T24">
        <f t="shared" si="7"/>
        <v>2434.8759999999997</v>
      </c>
      <c r="U24">
        <f t="shared" si="7"/>
        <v>2285.1909999999998</v>
      </c>
      <c r="V24">
        <f t="shared" si="7"/>
        <v>2085.6109999999999</v>
      </c>
      <c r="W24" s="19">
        <f>SUM(X24:AB24)</f>
        <v>4577</v>
      </c>
      <c r="X24">
        <f t="shared" ref="X24:AB34" si="8">X8*0.01*$W8</f>
        <v>654.51100000000008</v>
      </c>
      <c r="Y24">
        <f t="shared" si="8"/>
        <v>1125.942</v>
      </c>
      <c r="Z24">
        <f t="shared" si="8"/>
        <v>1130.519</v>
      </c>
      <c r="AA24">
        <f t="shared" si="8"/>
        <v>938.28500000000008</v>
      </c>
      <c r="AB24">
        <f t="shared" si="8"/>
        <v>727.74300000000005</v>
      </c>
      <c r="AC24" s="19">
        <f>SUM(AD24:AH24)</f>
        <v>5402</v>
      </c>
      <c r="AD24">
        <f t="shared" ref="AD24:AH34" si="9">AD8*0.01*$AC8</f>
        <v>405.15</v>
      </c>
      <c r="AE24">
        <f t="shared" si="9"/>
        <v>983.16399999999999</v>
      </c>
      <c r="AF24">
        <f t="shared" si="9"/>
        <v>1307.2839999999999</v>
      </c>
      <c r="AG24">
        <f t="shared" si="9"/>
        <v>1345.098</v>
      </c>
      <c r="AH24">
        <f t="shared" si="9"/>
        <v>1361.3040000000001</v>
      </c>
      <c r="AI24" s="19">
        <f>SUM(AJ24:AP24)</f>
        <v>15958.000000000002</v>
      </c>
      <c r="AJ24">
        <f t="shared" si="0"/>
        <v>1914.96</v>
      </c>
      <c r="AK24">
        <f t="shared" si="0"/>
        <v>2537.3220000000001</v>
      </c>
      <c r="AL24">
        <f t="shared" si="0"/>
        <v>2920.3140000000003</v>
      </c>
      <c r="AM24">
        <f t="shared" si="0"/>
        <v>2888.3980000000001</v>
      </c>
      <c r="AN24">
        <f t="shared" si="0"/>
        <v>2329.8679999999999</v>
      </c>
      <c r="AO24">
        <f t="shared" si="0"/>
        <v>1835.17</v>
      </c>
      <c r="AP24">
        <f t="shared" si="0"/>
        <v>1531.9680000000001</v>
      </c>
      <c r="AQ24" s="19">
        <f>SUM(AR24:AX24)</f>
        <v>9357</v>
      </c>
      <c r="AR24">
        <f t="shared" si="1"/>
        <v>1207.0530000000001</v>
      </c>
      <c r="AS24">
        <f t="shared" si="1"/>
        <v>1637.4750000000001</v>
      </c>
      <c r="AT24">
        <f t="shared" si="1"/>
        <v>1843.3290000000002</v>
      </c>
      <c r="AU24">
        <f t="shared" si="1"/>
        <v>1759.116</v>
      </c>
      <c r="AV24">
        <f t="shared" si="1"/>
        <v>1328.694</v>
      </c>
      <c r="AW24">
        <f t="shared" si="1"/>
        <v>898.27200000000005</v>
      </c>
      <c r="AX24">
        <f t="shared" si="1"/>
        <v>683.06099999999992</v>
      </c>
      <c r="AY24" s="19">
        <f>SUM(AZ24:BF24)</f>
        <v>6601.0100000000011</v>
      </c>
      <c r="AZ24">
        <f t="shared" si="2"/>
        <v>699.71</v>
      </c>
      <c r="BA24">
        <f t="shared" si="2"/>
        <v>904.34</v>
      </c>
      <c r="BB24">
        <f t="shared" si="2"/>
        <v>1089.17</v>
      </c>
      <c r="BC24">
        <f t="shared" si="2"/>
        <v>1122.17</v>
      </c>
      <c r="BD24">
        <f t="shared" si="2"/>
        <v>1003.35</v>
      </c>
      <c r="BE24">
        <f t="shared" si="2"/>
        <v>937.34</v>
      </c>
      <c r="BF24">
        <f t="shared" si="2"/>
        <v>844.93</v>
      </c>
    </row>
    <row r="25" spans="1:58" x14ac:dyDescent="0.55000000000000004">
      <c r="A25">
        <v>2011</v>
      </c>
      <c r="B25" s="19">
        <f t="shared" si="3"/>
        <v>4872</v>
      </c>
      <c r="C25">
        <f t="shared" si="4"/>
        <v>482.32800000000003</v>
      </c>
      <c r="D25">
        <f t="shared" si="4"/>
        <v>1622.3759999999997</v>
      </c>
      <c r="E25">
        <f t="shared" si="4"/>
        <v>1758.7920000000001</v>
      </c>
      <c r="F25">
        <f t="shared" si="4"/>
        <v>1008.5039999999999</v>
      </c>
      <c r="G25" s="19">
        <f t="shared" ref="G25:G31" si="10">SUM(H25:K25)</f>
        <v>2262</v>
      </c>
      <c r="H25">
        <f t="shared" si="5"/>
        <v>337.03800000000001</v>
      </c>
      <c r="I25">
        <f t="shared" si="5"/>
        <v>843.726</v>
      </c>
      <c r="J25">
        <f t="shared" si="5"/>
        <v>721.57799999999997</v>
      </c>
      <c r="K25">
        <f t="shared" si="5"/>
        <v>359.65800000000002</v>
      </c>
      <c r="L25" s="19">
        <f t="shared" ref="L25:L31" si="11">SUM(M25:P25)</f>
        <v>2610</v>
      </c>
      <c r="M25">
        <f t="shared" si="6"/>
        <v>140.94000000000003</v>
      </c>
      <c r="N25">
        <f t="shared" si="6"/>
        <v>785.61000000000013</v>
      </c>
      <c r="O25">
        <f t="shared" si="6"/>
        <v>1033.56</v>
      </c>
      <c r="P25">
        <f t="shared" si="6"/>
        <v>649.89</v>
      </c>
      <c r="Q25" s="19">
        <f t="shared" ref="Q25:Q31" si="12">SUM(R25:V25)</f>
        <v>21888</v>
      </c>
      <c r="R25">
        <f t="shared" si="7"/>
        <v>1794.8159999999998</v>
      </c>
      <c r="S25">
        <f t="shared" si="7"/>
        <v>4246.2719999999999</v>
      </c>
      <c r="T25">
        <f t="shared" si="7"/>
        <v>5668.9920000000002</v>
      </c>
      <c r="U25">
        <f t="shared" si="7"/>
        <v>5844.0960000000005</v>
      </c>
      <c r="V25">
        <f t="shared" si="7"/>
        <v>4333.8240000000005</v>
      </c>
      <c r="W25" s="19">
        <f t="shared" ref="W25:W31" si="13">SUM(X25:AB25)</f>
        <v>10896.000000000002</v>
      </c>
      <c r="X25">
        <f t="shared" si="8"/>
        <v>1165.8720000000001</v>
      </c>
      <c r="Y25">
        <f t="shared" si="8"/>
        <v>2440.7039999999997</v>
      </c>
      <c r="Z25">
        <f t="shared" si="8"/>
        <v>2876.5440000000003</v>
      </c>
      <c r="AA25">
        <f t="shared" si="8"/>
        <v>2636.8319999999999</v>
      </c>
      <c r="AB25">
        <f t="shared" si="8"/>
        <v>1776.048</v>
      </c>
      <c r="AC25" s="19">
        <f t="shared" ref="AC25:AC31" si="14">SUM(AD25:AH25)</f>
        <v>10992</v>
      </c>
      <c r="AD25">
        <f t="shared" si="9"/>
        <v>637.53599999999994</v>
      </c>
      <c r="AE25">
        <f t="shared" si="9"/>
        <v>1791.6960000000001</v>
      </c>
      <c r="AF25">
        <f t="shared" si="9"/>
        <v>2791.9679999999998</v>
      </c>
      <c r="AG25">
        <f t="shared" si="9"/>
        <v>3209.6639999999998</v>
      </c>
      <c r="AH25">
        <f t="shared" si="9"/>
        <v>2561.136</v>
      </c>
      <c r="AI25" s="19">
        <f t="shared" ref="AI25:AI31" si="15">SUM(AJ25:AP25)</f>
        <v>24099</v>
      </c>
      <c r="AJ25">
        <f t="shared" si="0"/>
        <v>2988.2760000000003</v>
      </c>
      <c r="AK25">
        <f t="shared" si="0"/>
        <v>3976.335</v>
      </c>
      <c r="AL25">
        <f t="shared" si="0"/>
        <v>4530.6120000000001</v>
      </c>
      <c r="AM25">
        <f t="shared" si="0"/>
        <v>4386.018</v>
      </c>
      <c r="AN25">
        <f t="shared" si="0"/>
        <v>3494.3549999999996</v>
      </c>
      <c r="AO25">
        <f t="shared" si="0"/>
        <v>2747.2860000000001</v>
      </c>
      <c r="AP25">
        <f t="shared" si="0"/>
        <v>1976.1179999999997</v>
      </c>
      <c r="AQ25" s="19">
        <f t="shared" ref="AQ25:AQ31" si="16">SUM(AR25:AX25)</f>
        <v>13926</v>
      </c>
      <c r="AR25">
        <f t="shared" si="1"/>
        <v>1893.9360000000001</v>
      </c>
      <c r="AS25">
        <f t="shared" si="1"/>
        <v>2492.7539999999999</v>
      </c>
      <c r="AT25">
        <f t="shared" si="1"/>
        <v>2771.2739999999999</v>
      </c>
      <c r="AU25">
        <f t="shared" si="1"/>
        <v>2548.4580000000005</v>
      </c>
      <c r="AV25">
        <f t="shared" si="1"/>
        <v>1907.8619999999999</v>
      </c>
      <c r="AW25">
        <f t="shared" si="1"/>
        <v>1392.6000000000001</v>
      </c>
      <c r="AX25">
        <f t="shared" si="1"/>
        <v>919.1160000000001</v>
      </c>
      <c r="AY25" s="19">
        <f t="shared" ref="AY25:AY31" si="17">SUM(AZ25:BF25)</f>
        <v>10173</v>
      </c>
      <c r="AZ25">
        <f t="shared" si="2"/>
        <v>1088.51</v>
      </c>
      <c r="BA25">
        <f t="shared" si="2"/>
        <v>1495.43</v>
      </c>
      <c r="BB25">
        <f t="shared" si="2"/>
        <v>1759.93</v>
      </c>
      <c r="BC25">
        <f t="shared" si="2"/>
        <v>1831.14</v>
      </c>
      <c r="BD25">
        <f t="shared" si="2"/>
        <v>1597.16</v>
      </c>
      <c r="BE25">
        <f t="shared" si="2"/>
        <v>1342.84</v>
      </c>
      <c r="BF25">
        <f t="shared" si="2"/>
        <v>1057.99</v>
      </c>
    </row>
    <row r="26" spans="1:58" x14ac:dyDescent="0.55000000000000004">
      <c r="A26">
        <v>2012</v>
      </c>
      <c r="B26" s="19">
        <f t="shared" si="3"/>
        <v>3445</v>
      </c>
      <c r="C26">
        <f t="shared" si="4"/>
        <v>423.73500000000001</v>
      </c>
      <c r="D26">
        <f t="shared" si="4"/>
        <v>1202.3049999999998</v>
      </c>
      <c r="E26">
        <f t="shared" si="4"/>
        <v>1250.5349999999999</v>
      </c>
      <c r="F26">
        <f t="shared" si="4"/>
        <v>568.42500000000007</v>
      </c>
      <c r="G26" s="19">
        <f t="shared" si="10"/>
        <v>1593.0000000000002</v>
      </c>
      <c r="H26">
        <f t="shared" si="5"/>
        <v>280.36800000000005</v>
      </c>
      <c r="I26">
        <f t="shared" si="5"/>
        <v>602.154</v>
      </c>
      <c r="J26">
        <f t="shared" si="5"/>
        <v>528.87599999999998</v>
      </c>
      <c r="K26">
        <f t="shared" si="5"/>
        <v>181.602</v>
      </c>
      <c r="L26" s="19">
        <f t="shared" si="11"/>
        <v>1852</v>
      </c>
      <c r="M26">
        <f t="shared" si="6"/>
        <v>142.60399999999998</v>
      </c>
      <c r="N26">
        <f t="shared" si="6"/>
        <v>600.048</v>
      </c>
      <c r="O26">
        <f t="shared" si="6"/>
        <v>724.13200000000006</v>
      </c>
      <c r="P26">
        <f t="shared" si="6"/>
        <v>385.21600000000001</v>
      </c>
      <c r="Q26" s="19">
        <f t="shared" si="12"/>
        <v>21007</v>
      </c>
      <c r="R26">
        <f t="shared" si="7"/>
        <v>1680.56</v>
      </c>
      <c r="S26">
        <f t="shared" si="7"/>
        <v>4138.3789999999999</v>
      </c>
      <c r="T26">
        <f t="shared" si="7"/>
        <v>5692.8970000000008</v>
      </c>
      <c r="U26">
        <f t="shared" si="7"/>
        <v>5650.8830000000007</v>
      </c>
      <c r="V26">
        <f t="shared" si="7"/>
        <v>3844.2810000000004</v>
      </c>
      <c r="W26" s="19">
        <f t="shared" si="13"/>
        <v>10510.999999999998</v>
      </c>
      <c r="X26">
        <f t="shared" si="8"/>
        <v>1103.655</v>
      </c>
      <c r="Y26">
        <f t="shared" si="8"/>
        <v>2364.9749999999999</v>
      </c>
      <c r="Z26">
        <f t="shared" si="8"/>
        <v>2911.547</v>
      </c>
      <c r="AA26">
        <f t="shared" si="8"/>
        <v>2606.7280000000001</v>
      </c>
      <c r="AB26">
        <f t="shared" si="8"/>
        <v>1524.0949999999998</v>
      </c>
      <c r="AC26" s="19">
        <f t="shared" si="14"/>
        <v>10496</v>
      </c>
      <c r="AD26">
        <f t="shared" si="9"/>
        <v>577.28</v>
      </c>
      <c r="AE26">
        <f t="shared" si="9"/>
        <v>1763.3280000000002</v>
      </c>
      <c r="AF26">
        <f t="shared" si="9"/>
        <v>2802.4320000000002</v>
      </c>
      <c r="AG26">
        <f t="shared" si="9"/>
        <v>3043.8399999999997</v>
      </c>
      <c r="AH26">
        <f t="shared" si="9"/>
        <v>2309.12</v>
      </c>
      <c r="AI26" s="29">
        <f t="shared" si="15"/>
        <v>28572</v>
      </c>
      <c r="AJ26" s="21">
        <f t="shared" si="0"/>
        <v>3885.7920000000004</v>
      </c>
      <c r="AK26" s="21">
        <f t="shared" si="0"/>
        <v>5285.82</v>
      </c>
      <c r="AL26" s="21">
        <f t="shared" si="0"/>
        <v>5542.9679999999989</v>
      </c>
      <c r="AM26">
        <f t="shared" si="0"/>
        <v>5200.1040000000003</v>
      </c>
      <c r="AN26">
        <f t="shared" si="0"/>
        <v>3800.076</v>
      </c>
      <c r="AO26">
        <f t="shared" si="0"/>
        <v>2542.9080000000004</v>
      </c>
      <c r="AP26">
        <f t="shared" si="0"/>
        <v>2314.3319999999999</v>
      </c>
      <c r="AQ26" s="19">
        <f t="shared" si="16"/>
        <v>16806.000000000004</v>
      </c>
      <c r="AR26">
        <f t="shared" si="1"/>
        <v>2537.7060000000001</v>
      </c>
      <c r="AS26">
        <f t="shared" si="1"/>
        <v>3361.2000000000003</v>
      </c>
      <c r="AT26">
        <f t="shared" si="1"/>
        <v>3394.8119999999999</v>
      </c>
      <c r="AU26">
        <f t="shared" si="1"/>
        <v>3041.8860000000004</v>
      </c>
      <c r="AV26">
        <f t="shared" si="1"/>
        <v>2083.9440000000004</v>
      </c>
      <c r="AW26">
        <f t="shared" si="1"/>
        <v>1277.2559999999999</v>
      </c>
      <c r="AX26">
        <f t="shared" si="1"/>
        <v>1109.1960000000001</v>
      </c>
      <c r="AY26" s="19">
        <f t="shared" si="17"/>
        <v>11766</v>
      </c>
      <c r="AZ26">
        <f t="shared" si="2"/>
        <v>1353.09</v>
      </c>
      <c r="BA26">
        <f t="shared" si="2"/>
        <v>1917.86</v>
      </c>
      <c r="BB26">
        <f t="shared" si="2"/>
        <v>2164.94</v>
      </c>
      <c r="BC26">
        <f t="shared" si="2"/>
        <v>2129.65</v>
      </c>
      <c r="BD26">
        <f t="shared" si="2"/>
        <v>1741.37</v>
      </c>
      <c r="BE26">
        <f t="shared" si="2"/>
        <v>1258.96</v>
      </c>
      <c r="BF26">
        <f t="shared" si="2"/>
        <v>1200.1300000000001</v>
      </c>
    </row>
    <row r="27" spans="1:58" x14ac:dyDescent="0.55000000000000004">
      <c r="A27">
        <v>2013</v>
      </c>
      <c r="B27" s="19">
        <f t="shared" si="3"/>
        <v>2705.0000000000005</v>
      </c>
      <c r="C27">
        <f t="shared" si="4"/>
        <v>313.77999999999997</v>
      </c>
      <c r="D27">
        <f t="shared" si="4"/>
        <v>1079.2950000000001</v>
      </c>
      <c r="E27">
        <f t="shared" si="4"/>
        <v>1065.77</v>
      </c>
      <c r="F27">
        <f t="shared" si="4"/>
        <v>246.155</v>
      </c>
      <c r="G27" s="19">
        <f t="shared" si="10"/>
        <v>1249</v>
      </c>
      <c r="H27">
        <f t="shared" si="5"/>
        <v>201.089</v>
      </c>
      <c r="I27">
        <f t="shared" si="5"/>
        <v>518.33500000000004</v>
      </c>
      <c r="J27">
        <f t="shared" si="5"/>
        <v>447.142</v>
      </c>
      <c r="K27">
        <f t="shared" si="5"/>
        <v>82.433999999999997</v>
      </c>
      <c r="L27" s="19">
        <f t="shared" si="11"/>
        <v>1456</v>
      </c>
      <c r="M27">
        <f t="shared" si="6"/>
        <v>113.568</v>
      </c>
      <c r="N27">
        <f t="shared" si="6"/>
        <v>560.56000000000006</v>
      </c>
      <c r="O27">
        <f t="shared" si="6"/>
        <v>617.34399999999994</v>
      </c>
      <c r="P27">
        <f t="shared" si="6"/>
        <v>164.52799999999999</v>
      </c>
      <c r="Q27" s="19">
        <f t="shared" si="12"/>
        <v>12584</v>
      </c>
      <c r="R27">
        <f t="shared" si="7"/>
        <v>1119.9760000000001</v>
      </c>
      <c r="S27">
        <f t="shared" si="7"/>
        <v>2604.8879999999999</v>
      </c>
      <c r="T27">
        <f t="shared" si="7"/>
        <v>2869.152</v>
      </c>
      <c r="U27">
        <f t="shared" si="7"/>
        <v>3322.1759999999999</v>
      </c>
      <c r="V27">
        <f t="shared" si="7"/>
        <v>2667.808</v>
      </c>
      <c r="W27" s="19">
        <f t="shared" si="13"/>
        <v>6115</v>
      </c>
      <c r="X27">
        <f t="shared" si="8"/>
        <v>782.72</v>
      </c>
      <c r="Y27">
        <f t="shared" si="8"/>
        <v>1510.405</v>
      </c>
      <c r="Z27">
        <f t="shared" si="8"/>
        <v>1400.3349999999998</v>
      </c>
      <c r="AA27">
        <f t="shared" si="8"/>
        <v>1443.14</v>
      </c>
      <c r="AB27">
        <f t="shared" si="8"/>
        <v>978.4</v>
      </c>
      <c r="AC27" s="19">
        <f t="shared" si="14"/>
        <v>6469</v>
      </c>
      <c r="AD27">
        <f t="shared" si="9"/>
        <v>342.85699999999997</v>
      </c>
      <c r="AE27">
        <f t="shared" si="9"/>
        <v>1080.3230000000001</v>
      </c>
      <c r="AF27">
        <f t="shared" si="9"/>
        <v>1468.463</v>
      </c>
      <c r="AG27">
        <f t="shared" si="9"/>
        <v>1882.4790000000003</v>
      </c>
      <c r="AH27">
        <f t="shared" si="9"/>
        <v>1694.8780000000002</v>
      </c>
      <c r="AI27" s="29">
        <f t="shared" si="15"/>
        <v>30401</v>
      </c>
      <c r="AJ27" s="21">
        <f t="shared" si="0"/>
        <v>4256.1400000000003</v>
      </c>
      <c r="AK27" s="21">
        <f t="shared" si="0"/>
        <v>5867.393</v>
      </c>
      <c r="AL27" s="21">
        <f t="shared" si="0"/>
        <v>6019.3980000000001</v>
      </c>
      <c r="AM27">
        <f t="shared" si="0"/>
        <v>5441.7789999999995</v>
      </c>
      <c r="AN27">
        <f t="shared" si="0"/>
        <v>3891.328</v>
      </c>
      <c r="AO27">
        <f t="shared" si="0"/>
        <v>2675.2880000000005</v>
      </c>
      <c r="AP27">
        <f t="shared" si="0"/>
        <v>2249.6740000000004</v>
      </c>
      <c r="AQ27" s="19">
        <f t="shared" si="16"/>
        <v>17853</v>
      </c>
      <c r="AR27">
        <f t="shared" si="1"/>
        <v>2749.3620000000001</v>
      </c>
      <c r="AS27">
        <f t="shared" si="1"/>
        <v>3749.1299999999997</v>
      </c>
      <c r="AT27">
        <f t="shared" si="1"/>
        <v>3677.7180000000003</v>
      </c>
      <c r="AU27">
        <f t="shared" si="1"/>
        <v>3159.9809999999998</v>
      </c>
      <c r="AV27">
        <f t="shared" si="1"/>
        <v>2213.7720000000004</v>
      </c>
      <c r="AW27">
        <f t="shared" si="1"/>
        <v>1303.269</v>
      </c>
      <c r="AX27">
        <f t="shared" si="1"/>
        <v>999.76799999999992</v>
      </c>
      <c r="AY27" s="19">
        <f t="shared" si="17"/>
        <v>12548</v>
      </c>
      <c r="AZ27">
        <f t="shared" si="2"/>
        <v>1505.76</v>
      </c>
      <c r="BA27">
        <f t="shared" si="2"/>
        <v>2120.61</v>
      </c>
      <c r="BB27">
        <f t="shared" si="2"/>
        <v>2346.48</v>
      </c>
      <c r="BC27">
        <f t="shared" si="2"/>
        <v>2283.7399999999998</v>
      </c>
      <c r="BD27">
        <f t="shared" si="2"/>
        <v>1681.43</v>
      </c>
      <c r="BE27">
        <f t="shared" si="2"/>
        <v>1355.18</v>
      </c>
      <c r="BF27">
        <f t="shared" si="2"/>
        <v>1254.8</v>
      </c>
    </row>
    <row r="28" spans="1:58" x14ac:dyDescent="0.55000000000000004">
      <c r="A28">
        <v>2014</v>
      </c>
      <c r="B28" s="19">
        <f t="shared" si="3"/>
        <v>2382</v>
      </c>
      <c r="C28">
        <f t="shared" si="4"/>
        <v>204.85199999999998</v>
      </c>
      <c r="D28">
        <f t="shared" si="4"/>
        <v>1079.0459999999998</v>
      </c>
      <c r="E28">
        <f t="shared" si="4"/>
        <v>898.01400000000012</v>
      </c>
      <c r="F28">
        <f t="shared" si="4"/>
        <v>200.08800000000002</v>
      </c>
      <c r="G28" s="19">
        <f t="shared" si="10"/>
        <v>1127.0000000000002</v>
      </c>
      <c r="H28">
        <f t="shared" si="5"/>
        <v>117.20800000000001</v>
      </c>
      <c r="I28">
        <f t="shared" si="5"/>
        <v>607.45300000000009</v>
      </c>
      <c r="J28">
        <f t="shared" si="5"/>
        <v>343.73500000000001</v>
      </c>
      <c r="K28">
        <f t="shared" si="5"/>
        <v>58.604000000000006</v>
      </c>
      <c r="L28" s="19">
        <f t="shared" si="11"/>
        <v>1255</v>
      </c>
      <c r="M28">
        <f t="shared" si="6"/>
        <v>87.850000000000009</v>
      </c>
      <c r="N28">
        <f t="shared" si="6"/>
        <v>470.625</v>
      </c>
      <c r="O28">
        <f t="shared" si="6"/>
        <v>554.71</v>
      </c>
      <c r="P28">
        <f t="shared" si="6"/>
        <v>141.815</v>
      </c>
      <c r="Q28" s="19">
        <f t="shared" si="12"/>
        <v>9810</v>
      </c>
      <c r="R28">
        <f t="shared" si="7"/>
        <v>1177.2</v>
      </c>
      <c r="S28">
        <f t="shared" si="7"/>
        <v>2609.46</v>
      </c>
      <c r="T28">
        <f t="shared" si="7"/>
        <v>2550.6</v>
      </c>
      <c r="U28">
        <f t="shared" si="7"/>
        <v>2481.9299999999998</v>
      </c>
      <c r="V28">
        <f t="shared" si="7"/>
        <v>990.81</v>
      </c>
      <c r="W28" s="19">
        <f t="shared" si="13"/>
        <v>5410.9999999999991</v>
      </c>
      <c r="X28">
        <f t="shared" si="8"/>
        <v>827.88300000000004</v>
      </c>
      <c r="Y28">
        <f t="shared" si="8"/>
        <v>1671.999</v>
      </c>
      <c r="Z28">
        <f t="shared" si="8"/>
        <v>1379.8050000000001</v>
      </c>
      <c r="AA28">
        <f t="shared" si="8"/>
        <v>1147.1320000000001</v>
      </c>
      <c r="AB28">
        <f t="shared" si="8"/>
        <v>384.18099999999998</v>
      </c>
      <c r="AC28" s="19">
        <f t="shared" si="14"/>
        <v>4399</v>
      </c>
      <c r="AD28">
        <f t="shared" si="9"/>
        <v>351.92</v>
      </c>
      <c r="AE28">
        <f t="shared" si="9"/>
        <v>932.58799999999997</v>
      </c>
      <c r="AF28">
        <f t="shared" si="9"/>
        <v>1178.932</v>
      </c>
      <c r="AG28">
        <f t="shared" si="9"/>
        <v>1324.0990000000002</v>
      </c>
      <c r="AH28">
        <f t="shared" si="9"/>
        <v>611.46100000000001</v>
      </c>
      <c r="AI28" s="29">
        <f t="shared" si="15"/>
        <v>33245</v>
      </c>
      <c r="AJ28" s="21">
        <f t="shared" si="0"/>
        <v>5352.4449999999997</v>
      </c>
      <c r="AK28" s="21">
        <f t="shared" si="0"/>
        <v>7546.6150000000007</v>
      </c>
      <c r="AL28" s="21">
        <f t="shared" si="0"/>
        <v>7446.8799999999992</v>
      </c>
      <c r="AM28">
        <f t="shared" si="0"/>
        <v>5950.8549999999996</v>
      </c>
      <c r="AN28">
        <f t="shared" si="0"/>
        <v>3756.6849999999999</v>
      </c>
      <c r="AO28">
        <f t="shared" si="0"/>
        <v>2061.19</v>
      </c>
      <c r="AP28">
        <f t="shared" si="0"/>
        <v>1130.3300000000002</v>
      </c>
      <c r="AQ28" s="19">
        <f t="shared" si="16"/>
        <v>19967</v>
      </c>
      <c r="AR28">
        <f t="shared" si="1"/>
        <v>3474.2579999999998</v>
      </c>
      <c r="AS28">
        <f t="shared" si="1"/>
        <v>4891.915</v>
      </c>
      <c r="AT28">
        <f t="shared" si="1"/>
        <v>4592.41</v>
      </c>
      <c r="AU28">
        <f t="shared" si="1"/>
        <v>3434.3239999999996</v>
      </c>
      <c r="AV28">
        <f t="shared" si="1"/>
        <v>2016.6669999999999</v>
      </c>
      <c r="AW28">
        <f t="shared" si="1"/>
        <v>1038.2840000000001</v>
      </c>
      <c r="AX28">
        <f t="shared" si="1"/>
        <v>519.14200000000005</v>
      </c>
      <c r="AY28" s="19">
        <f t="shared" si="17"/>
        <v>13278</v>
      </c>
      <c r="AZ28">
        <f t="shared" si="2"/>
        <v>1872.2</v>
      </c>
      <c r="BA28">
        <f t="shared" si="2"/>
        <v>2642.32</v>
      </c>
      <c r="BB28">
        <f t="shared" si="2"/>
        <v>2894.6</v>
      </c>
      <c r="BC28">
        <f t="shared" si="2"/>
        <v>2496.2600000000002</v>
      </c>
      <c r="BD28">
        <f t="shared" si="2"/>
        <v>1739.42</v>
      </c>
      <c r="BE28">
        <f t="shared" si="2"/>
        <v>1022.41</v>
      </c>
      <c r="BF28">
        <f t="shared" si="2"/>
        <v>610.79</v>
      </c>
    </row>
    <row r="29" spans="1:58" x14ac:dyDescent="0.55000000000000004">
      <c r="A29">
        <v>2015</v>
      </c>
      <c r="B29" s="19">
        <f t="shared" si="3"/>
        <v>975</v>
      </c>
      <c r="C29">
        <f t="shared" si="4"/>
        <v>194.02499999999998</v>
      </c>
      <c r="D29">
        <f t="shared" si="4"/>
        <v>310.05</v>
      </c>
      <c r="E29">
        <f t="shared" si="4"/>
        <v>351.97500000000002</v>
      </c>
      <c r="F29">
        <f t="shared" si="4"/>
        <v>118.95</v>
      </c>
      <c r="G29" s="19">
        <f t="shared" si="10"/>
        <v>467</v>
      </c>
      <c r="H29">
        <f t="shared" si="5"/>
        <v>119.08500000000001</v>
      </c>
      <c r="I29">
        <f t="shared" si="5"/>
        <v>169.05400000000003</v>
      </c>
      <c r="J29">
        <f t="shared" si="5"/>
        <v>141.96799999999999</v>
      </c>
      <c r="K29">
        <f t="shared" si="5"/>
        <v>36.893000000000001</v>
      </c>
      <c r="L29" s="19">
        <f t="shared" si="11"/>
        <v>508</v>
      </c>
      <c r="M29">
        <f t="shared" si="6"/>
        <v>75.184000000000012</v>
      </c>
      <c r="N29">
        <f t="shared" si="6"/>
        <v>140.71600000000001</v>
      </c>
      <c r="O29">
        <f t="shared" si="6"/>
        <v>210.31199999999998</v>
      </c>
      <c r="P29">
        <f t="shared" si="6"/>
        <v>81.787999999999997</v>
      </c>
      <c r="Q29" s="19">
        <f t="shared" si="12"/>
        <v>5631</v>
      </c>
      <c r="R29">
        <f t="shared" si="7"/>
        <v>940.37700000000007</v>
      </c>
      <c r="S29">
        <f t="shared" si="7"/>
        <v>1447.1670000000001</v>
      </c>
      <c r="T29">
        <f t="shared" si="7"/>
        <v>1345.809</v>
      </c>
      <c r="U29">
        <f t="shared" si="7"/>
        <v>1312.0230000000001</v>
      </c>
      <c r="V29">
        <f t="shared" si="7"/>
        <v>585.62400000000002</v>
      </c>
      <c r="W29" s="19">
        <f t="shared" si="13"/>
        <v>3063</v>
      </c>
      <c r="X29">
        <f t="shared" si="8"/>
        <v>581.97</v>
      </c>
      <c r="Y29">
        <f t="shared" si="8"/>
        <v>894.39599999999996</v>
      </c>
      <c r="Z29">
        <f t="shared" si="8"/>
        <v>735.12</v>
      </c>
      <c r="AA29">
        <f t="shared" si="8"/>
        <v>612.6</v>
      </c>
      <c r="AB29">
        <f t="shared" si="8"/>
        <v>238.91399999999999</v>
      </c>
      <c r="AC29" s="19">
        <f t="shared" si="14"/>
        <v>2568.0000000000005</v>
      </c>
      <c r="AD29">
        <f t="shared" si="9"/>
        <v>356.95200000000006</v>
      </c>
      <c r="AE29">
        <f t="shared" si="9"/>
        <v>552.12</v>
      </c>
      <c r="AF29">
        <f t="shared" si="9"/>
        <v>611.18400000000008</v>
      </c>
      <c r="AG29">
        <f t="shared" si="9"/>
        <v>698.49600000000009</v>
      </c>
      <c r="AH29">
        <f t="shared" si="9"/>
        <v>349.24800000000005</v>
      </c>
      <c r="AI29" s="29">
        <f t="shared" si="15"/>
        <v>33564</v>
      </c>
      <c r="AJ29" s="21">
        <f t="shared" si="0"/>
        <v>5806.5720000000001</v>
      </c>
      <c r="AK29" s="21">
        <f t="shared" si="0"/>
        <v>7686.155999999999</v>
      </c>
      <c r="AL29" s="21">
        <f t="shared" si="0"/>
        <v>7417.6440000000011</v>
      </c>
      <c r="AM29">
        <f t="shared" si="0"/>
        <v>6209.34</v>
      </c>
      <c r="AN29">
        <f t="shared" si="0"/>
        <v>3557.7840000000001</v>
      </c>
      <c r="AO29">
        <f t="shared" si="0"/>
        <v>1745.3280000000002</v>
      </c>
      <c r="AP29">
        <f t="shared" si="0"/>
        <v>1141.1760000000002</v>
      </c>
      <c r="AQ29" s="19">
        <f t="shared" si="16"/>
        <v>20369</v>
      </c>
      <c r="AR29">
        <f t="shared" si="1"/>
        <v>3829.3719999999998</v>
      </c>
      <c r="AS29">
        <f t="shared" si="1"/>
        <v>4929.2979999999998</v>
      </c>
      <c r="AT29">
        <f t="shared" si="1"/>
        <v>4623.7629999999999</v>
      </c>
      <c r="AU29">
        <f t="shared" si="1"/>
        <v>3707.1579999999999</v>
      </c>
      <c r="AV29">
        <f t="shared" si="1"/>
        <v>1873.9479999999999</v>
      </c>
      <c r="AW29">
        <f t="shared" si="1"/>
        <v>875.86699999999996</v>
      </c>
      <c r="AX29">
        <f t="shared" si="1"/>
        <v>529.59400000000005</v>
      </c>
      <c r="AY29" s="19">
        <f t="shared" si="17"/>
        <v>13195.019999999999</v>
      </c>
      <c r="AZ29">
        <f t="shared" si="2"/>
        <v>1979.25</v>
      </c>
      <c r="BA29">
        <f t="shared" si="2"/>
        <v>2744.56</v>
      </c>
      <c r="BB29">
        <f t="shared" si="2"/>
        <v>2823.73</v>
      </c>
      <c r="BC29">
        <f t="shared" si="2"/>
        <v>2493.86</v>
      </c>
      <c r="BD29">
        <f t="shared" si="2"/>
        <v>1649.38</v>
      </c>
      <c r="BE29">
        <f t="shared" si="2"/>
        <v>884.07</v>
      </c>
      <c r="BF29">
        <f t="shared" si="2"/>
        <v>620.16999999999996</v>
      </c>
    </row>
    <row r="30" spans="1:58" x14ac:dyDescent="0.55000000000000004">
      <c r="A30">
        <v>2016</v>
      </c>
      <c r="B30" s="19">
        <f t="shared" si="3"/>
        <v>835.1640000000001</v>
      </c>
      <c r="C30">
        <f t="shared" si="4"/>
        <v>101.992</v>
      </c>
      <c r="D30">
        <f t="shared" si="4"/>
        <v>321.86</v>
      </c>
      <c r="E30">
        <f t="shared" si="4"/>
        <v>327.71199999999999</v>
      </c>
      <c r="F30">
        <f t="shared" si="4"/>
        <v>83.600000000000009</v>
      </c>
      <c r="G30" s="19">
        <f t="shared" si="10"/>
        <v>352.64699999999999</v>
      </c>
      <c r="H30">
        <f t="shared" si="5"/>
        <v>51.890999999999998</v>
      </c>
      <c r="I30">
        <f t="shared" si="5"/>
        <v>142.965</v>
      </c>
      <c r="J30">
        <f t="shared" si="5"/>
        <v>123.90300000000001</v>
      </c>
      <c r="K30">
        <f t="shared" si="5"/>
        <v>33.887999999999998</v>
      </c>
      <c r="L30" s="19">
        <f t="shared" si="11"/>
        <v>483.48300000000006</v>
      </c>
      <c r="M30">
        <f t="shared" si="6"/>
        <v>50.232000000000006</v>
      </c>
      <c r="N30">
        <f t="shared" si="6"/>
        <v>179.19300000000001</v>
      </c>
      <c r="O30">
        <f t="shared" si="6"/>
        <v>203.82600000000002</v>
      </c>
      <c r="P30">
        <f t="shared" si="6"/>
        <v>50.232000000000006</v>
      </c>
      <c r="Q30" s="19">
        <f t="shared" si="12"/>
        <v>4595.3999999999996</v>
      </c>
      <c r="R30">
        <f t="shared" si="7"/>
        <v>869.4</v>
      </c>
      <c r="S30">
        <f t="shared" si="7"/>
        <v>1122.3999999999999</v>
      </c>
      <c r="T30">
        <f t="shared" si="7"/>
        <v>1099.3999999999999</v>
      </c>
      <c r="U30">
        <f t="shared" si="7"/>
        <v>979.80000000000007</v>
      </c>
      <c r="V30">
        <f t="shared" si="7"/>
        <v>524.4</v>
      </c>
      <c r="W30" s="19">
        <f t="shared" si="13"/>
        <v>2607.3900000000003</v>
      </c>
      <c r="X30">
        <f t="shared" si="8"/>
        <v>571.59</v>
      </c>
      <c r="Y30">
        <f t="shared" si="8"/>
        <v>699.48</v>
      </c>
      <c r="Z30">
        <f t="shared" si="8"/>
        <v>610.74</v>
      </c>
      <c r="AA30">
        <f t="shared" si="8"/>
        <v>488.07</v>
      </c>
      <c r="AB30">
        <f t="shared" si="8"/>
        <v>237.51</v>
      </c>
      <c r="AC30" s="19">
        <f t="shared" si="14"/>
        <v>1991.9900000000002</v>
      </c>
      <c r="AD30">
        <f t="shared" si="9"/>
        <v>296.51</v>
      </c>
      <c r="AE30">
        <f t="shared" si="9"/>
        <v>425.86</v>
      </c>
      <c r="AF30">
        <f t="shared" si="9"/>
        <v>489.54</v>
      </c>
      <c r="AG30">
        <f t="shared" si="9"/>
        <v>493.52000000000004</v>
      </c>
      <c r="AH30">
        <f t="shared" si="9"/>
        <v>286.56000000000006</v>
      </c>
      <c r="AI30" s="29">
        <f t="shared" si="15"/>
        <v>35608</v>
      </c>
      <c r="AJ30" s="21">
        <f t="shared" si="0"/>
        <v>6587.48</v>
      </c>
      <c r="AK30" s="21">
        <f t="shared" si="0"/>
        <v>8830.7840000000015</v>
      </c>
      <c r="AL30" s="21">
        <f t="shared" si="0"/>
        <v>7833.76</v>
      </c>
      <c r="AM30">
        <f t="shared" si="0"/>
        <v>6267.0080000000007</v>
      </c>
      <c r="AN30">
        <f t="shared" si="0"/>
        <v>3489.5840000000003</v>
      </c>
      <c r="AO30">
        <f t="shared" si="0"/>
        <v>1780.4</v>
      </c>
      <c r="AP30">
        <f t="shared" si="0"/>
        <v>818.98400000000004</v>
      </c>
      <c r="AQ30" s="19">
        <f t="shared" si="16"/>
        <v>21521</v>
      </c>
      <c r="AR30">
        <f t="shared" si="1"/>
        <v>4411.8050000000003</v>
      </c>
      <c r="AS30">
        <f t="shared" si="1"/>
        <v>5724.5860000000002</v>
      </c>
      <c r="AT30">
        <f t="shared" si="1"/>
        <v>4820.7039999999997</v>
      </c>
      <c r="AU30">
        <f t="shared" si="1"/>
        <v>3507.9230000000002</v>
      </c>
      <c r="AV30">
        <f t="shared" si="1"/>
        <v>1829.2850000000001</v>
      </c>
      <c r="AW30">
        <f t="shared" si="1"/>
        <v>860.84</v>
      </c>
      <c r="AX30">
        <f t="shared" si="1"/>
        <v>365.85700000000003</v>
      </c>
      <c r="AY30" s="19">
        <f t="shared" si="17"/>
        <v>14087.010000000002</v>
      </c>
      <c r="AZ30">
        <f t="shared" si="2"/>
        <v>2183.4899999999998</v>
      </c>
      <c r="BA30">
        <f t="shared" si="2"/>
        <v>3099.14</v>
      </c>
      <c r="BB30">
        <f t="shared" si="2"/>
        <v>3028.71</v>
      </c>
      <c r="BC30">
        <f t="shared" si="2"/>
        <v>2732.88</v>
      </c>
      <c r="BD30">
        <f t="shared" si="2"/>
        <v>1676.35</v>
      </c>
      <c r="BE30">
        <f t="shared" si="2"/>
        <v>901.57</v>
      </c>
      <c r="BF30">
        <f t="shared" si="2"/>
        <v>464.87</v>
      </c>
    </row>
    <row r="31" spans="1:58" x14ac:dyDescent="0.55000000000000004">
      <c r="A31">
        <v>2017</v>
      </c>
      <c r="B31" s="19">
        <f>SUM(C31:F31)</f>
        <v>647.99999999999989</v>
      </c>
      <c r="C31">
        <f t="shared" si="4"/>
        <v>171.072</v>
      </c>
      <c r="D31">
        <f t="shared" si="4"/>
        <v>226.15199999999999</v>
      </c>
      <c r="E31">
        <f t="shared" si="4"/>
        <v>219.02399999999997</v>
      </c>
      <c r="F31">
        <f t="shared" si="4"/>
        <v>31.752000000000002</v>
      </c>
      <c r="G31" s="19">
        <f t="shared" si="10"/>
        <v>282</v>
      </c>
      <c r="H31">
        <f t="shared" si="5"/>
        <v>98.982000000000014</v>
      </c>
      <c r="I31">
        <f t="shared" si="5"/>
        <v>111.108</v>
      </c>
      <c r="J31">
        <f t="shared" si="5"/>
        <v>67.962000000000003</v>
      </c>
      <c r="K31">
        <f t="shared" si="5"/>
        <v>3.9479999999999995</v>
      </c>
      <c r="L31" s="19">
        <f t="shared" si="11"/>
        <v>366.36599999999999</v>
      </c>
      <c r="M31">
        <f t="shared" si="6"/>
        <v>72.102000000000004</v>
      </c>
      <c r="N31">
        <f t="shared" si="6"/>
        <v>114.92400000000001</v>
      </c>
      <c r="O31">
        <f t="shared" si="6"/>
        <v>151.15799999999999</v>
      </c>
      <c r="P31">
        <f t="shared" si="6"/>
        <v>28.181999999999999</v>
      </c>
      <c r="Q31" s="19">
        <f t="shared" si="12"/>
        <v>3393</v>
      </c>
      <c r="R31" s="3">
        <f t="shared" si="7"/>
        <v>688.779</v>
      </c>
      <c r="S31" s="3">
        <f t="shared" si="7"/>
        <v>875.39400000000001</v>
      </c>
      <c r="T31" s="3">
        <f t="shared" si="7"/>
        <v>831.28499999999997</v>
      </c>
      <c r="U31">
        <f t="shared" si="7"/>
        <v>695.56500000000005</v>
      </c>
      <c r="V31">
        <f t="shared" si="7"/>
        <v>301.97700000000003</v>
      </c>
      <c r="W31" s="19">
        <f t="shared" si="13"/>
        <v>1869.8679999999999</v>
      </c>
      <c r="X31" s="3">
        <f t="shared" si="8"/>
        <v>433.37599999999998</v>
      </c>
      <c r="Y31" s="3">
        <f t="shared" si="8"/>
        <v>562.26800000000003</v>
      </c>
      <c r="Z31" s="3">
        <f t="shared" si="8"/>
        <v>437.11199999999997</v>
      </c>
      <c r="AA31">
        <f t="shared" si="8"/>
        <v>315.69199999999995</v>
      </c>
      <c r="AB31">
        <f t="shared" si="8"/>
        <v>121.42</v>
      </c>
      <c r="AC31" s="19">
        <f t="shared" si="14"/>
        <v>1525.0000000000002</v>
      </c>
      <c r="AD31">
        <f t="shared" si="9"/>
        <v>257.72499999999997</v>
      </c>
      <c r="AE31">
        <f t="shared" si="9"/>
        <v>314.15000000000003</v>
      </c>
      <c r="AF31">
        <f t="shared" si="9"/>
        <v>393.45</v>
      </c>
      <c r="AG31">
        <f t="shared" si="9"/>
        <v>379.72500000000002</v>
      </c>
      <c r="AH31">
        <f t="shared" si="9"/>
        <v>179.95000000000002</v>
      </c>
      <c r="AI31" s="29">
        <f t="shared" si="15"/>
        <v>40093.026000000005</v>
      </c>
      <c r="AJ31" s="21">
        <f t="shared" si="0"/>
        <v>7122.3140000000012</v>
      </c>
      <c r="AK31" s="21">
        <f t="shared" si="0"/>
        <v>10363.367</v>
      </c>
      <c r="AL31" s="21">
        <f t="shared" si="0"/>
        <v>8882.8860000000004</v>
      </c>
      <c r="AM31">
        <f t="shared" si="0"/>
        <v>7002.2750000000005</v>
      </c>
      <c r="AN31">
        <f t="shared" si="0"/>
        <v>3801.2350000000001</v>
      </c>
      <c r="AO31">
        <f t="shared" si="0"/>
        <v>1960.6370000000002</v>
      </c>
      <c r="AP31">
        <f t="shared" si="0"/>
        <v>960.31200000000001</v>
      </c>
      <c r="AQ31" s="19">
        <f t="shared" si="16"/>
        <v>24080.056000000004</v>
      </c>
      <c r="AR31">
        <f t="shared" si="1"/>
        <v>4763.0880000000006</v>
      </c>
      <c r="AS31">
        <f t="shared" si="1"/>
        <v>6663.5120000000006</v>
      </c>
      <c r="AT31">
        <f t="shared" si="1"/>
        <v>5388.5439999999999</v>
      </c>
      <c r="AU31">
        <f t="shared" si="1"/>
        <v>3921.1280000000002</v>
      </c>
      <c r="AV31">
        <f t="shared" si="1"/>
        <v>1948.5360000000001</v>
      </c>
      <c r="AW31">
        <f t="shared" si="1"/>
        <v>962.24</v>
      </c>
      <c r="AX31">
        <f t="shared" si="1"/>
        <v>433.00800000000004</v>
      </c>
      <c r="AY31" s="19">
        <f t="shared" si="17"/>
        <v>15956.999999999998</v>
      </c>
      <c r="AZ31">
        <f t="shared" si="2"/>
        <v>2361.64</v>
      </c>
      <c r="BA31">
        <f t="shared" si="2"/>
        <v>3670.11</v>
      </c>
      <c r="BB31">
        <f t="shared" si="2"/>
        <v>3462.67</v>
      </c>
      <c r="BC31">
        <f t="shared" si="2"/>
        <v>3063.74</v>
      </c>
      <c r="BD31">
        <f t="shared" si="2"/>
        <v>1866.97</v>
      </c>
      <c r="BE31">
        <f t="shared" si="2"/>
        <v>1005.29</v>
      </c>
      <c r="BF31">
        <f t="shared" si="2"/>
        <v>526.58000000000004</v>
      </c>
    </row>
    <row r="32" spans="1:58" x14ac:dyDescent="0.55000000000000004">
      <c r="A32">
        <v>2018</v>
      </c>
      <c r="B32" s="19">
        <f>SUM(C32:F32)</f>
        <v>750.00000000000011</v>
      </c>
      <c r="C32">
        <f t="shared" si="4"/>
        <v>204.75000000000003</v>
      </c>
      <c r="D32">
        <f t="shared" si="4"/>
        <v>288.00000000000006</v>
      </c>
      <c r="E32">
        <f t="shared" si="4"/>
        <v>215.25000000000003</v>
      </c>
      <c r="F32">
        <f t="shared" si="4"/>
        <v>41.999999999999957</v>
      </c>
      <c r="G32" s="19">
        <f>SUM(H32:K32)</f>
        <v>326.00000000000006</v>
      </c>
      <c r="H32" s="3">
        <f t="shared" si="5"/>
        <v>114.10000000000001</v>
      </c>
      <c r="I32" s="3">
        <f t="shared" si="5"/>
        <v>124.858</v>
      </c>
      <c r="J32" s="3">
        <f t="shared" si="5"/>
        <v>76.936000000000035</v>
      </c>
      <c r="K32">
        <f t="shared" si="5"/>
        <v>10.105999999999982</v>
      </c>
      <c r="L32" s="19">
        <f>SUM(M32:P32)</f>
        <v>424.00000000000006</v>
      </c>
      <c r="M32">
        <f t="shared" si="6"/>
        <v>91.16</v>
      </c>
      <c r="N32">
        <f t="shared" si="6"/>
        <v>162.816</v>
      </c>
      <c r="O32">
        <f t="shared" si="6"/>
        <v>138.22400000000002</v>
      </c>
      <c r="P32">
        <f t="shared" si="6"/>
        <v>31.799999999999997</v>
      </c>
      <c r="Q32" s="19">
        <f>SUM(R32:V32)</f>
        <v>3771</v>
      </c>
      <c r="R32" s="3">
        <f t="shared" si="7"/>
        <v>769.28399999999999</v>
      </c>
      <c r="S32" s="3">
        <f t="shared" si="7"/>
        <v>931.43700000000013</v>
      </c>
      <c r="T32" s="3">
        <f t="shared" si="7"/>
        <v>905.03999999999974</v>
      </c>
      <c r="U32">
        <f t="shared" si="7"/>
        <v>739.11600000000033</v>
      </c>
      <c r="V32">
        <f t="shared" si="7"/>
        <v>426.12299999999993</v>
      </c>
      <c r="W32" s="19">
        <f>SUM(X32:AB32)</f>
        <v>1861</v>
      </c>
      <c r="X32" s="3">
        <f t="shared" si="8"/>
        <v>439.19600000000003</v>
      </c>
      <c r="Y32" s="3">
        <f t="shared" si="8"/>
        <v>508.05299999999994</v>
      </c>
      <c r="Z32" s="3">
        <f t="shared" si="8"/>
        <v>452.22300000000007</v>
      </c>
      <c r="AA32">
        <f t="shared" si="8"/>
        <v>316.37</v>
      </c>
      <c r="AB32">
        <f t="shared" si="8"/>
        <v>145.15799999999996</v>
      </c>
      <c r="AC32" s="19">
        <f>SUM(AD32:AH32)</f>
        <v>1910</v>
      </c>
      <c r="AD32">
        <f t="shared" si="9"/>
        <v>328.52</v>
      </c>
      <c r="AE32">
        <f t="shared" si="9"/>
        <v>424.02</v>
      </c>
      <c r="AF32">
        <f t="shared" si="9"/>
        <v>454.5800000000001</v>
      </c>
      <c r="AG32">
        <f t="shared" si="9"/>
        <v>420.2</v>
      </c>
      <c r="AH32">
        <f t="shared" si="9"/>
        <v>282.67999999999995</v>
      </c>
      <c r="AI32" s="29">
        <f>SUM(AJ32:AP32)</f>
        <v>40436.999999999993</v>
      </c>
      <c r="AJ32" s="21">
        <f t="shared" si="0"/>
        <v>7521.2820000000011</v>
      </c>
      <c r="AK32" s="21">
        <f t="shared" si="0"/>
        <v>10554.057000000001</v>
      </c>
      <c r="AL32" s="21">
        <f t="shared" si="0"/>
        <v>9219.6359999999986</v>
      </c>
      <c r="AM32">
        <f t="shared" si="0"/>
        <v>6793.4159999999993</v>
      </c>
      <c r="AN32">
        <f t="shared" si="0"/>
        <v>3801.0780000000022</v>
      </c>
      <c r="AO32">
        <f t="shared" si="0"/>
        <v>1738.790999999999</v>
      </c>
      <c r="AP32">
        <f t="shared" si="0"/>
        <v>808.74</v>
      </c>
      <c r="AQ32" s="19">
        <f>SUM(AR32:AX32)</f>
        <v>24029</v>
      </c>
      <c r="AR32">
        <f t="shared" si="1"/>
        <v>5118.1770000000006</v>
      </c>
      <c r="AS32">
        <f t="shared" si="1"/>
        <v>6800.2070000000003</v>
      </c>
      <c r="AT32">
        <f t="shared" si="1"/>
        <v>5598.7570000000005</v>
      </c>
      <c r="AU32">
        <f t="shared" si="1"/>
        <v>3676.4369999999994</v>
      </c>
      <c r="AV32">
        <f t="shared" si="1"/>
        <v>1778.1459999999979</v>
      </c>
      <c r="AW32">
        <f t="shared" si="1"/>
        <v>744.89900000000205</v>
      </c>
      <c r="AX32">
        <f t="shared" si="1"/>
        <v>312.37699999999933</v>
      </c>
      <c r="AY32" s="19">
        <f>SUM(AZ32:BF32)</f>
        <v>16408.010000000002</v>
      </c>
      <c r="AZ32">
        <f t="shared" si="2"/>
        <v>2411.98</v>
      </c>
      <c r="BA32">
        <f t="shared" si="2"/>
        <v>3741.02</v>
      </c>
      <c r="BB32">
        <f t="shared" si="2"/>
        <v>3609.76</v>
      </c>
      <c r="BC32">
        <f t="shared" si="2"/>
        <v>3150.34</v>
      </c>
      <c r="BD32">
        <f t="shared" si="2"/>
        <v>1985.37</v>
      </c>
      <c r="BE32">
        <f t="shared" si="2"/>
        <v>1000.89</v>
      </c>
      <c r="BF32">
        <f t="shared" si="2"/>
        <v>508.65</v>
      </c>
    </row>
    <row r="33" spans="1:60" x14ac:dyDescent="0.55000000000000004">
      <c r="A33">
        <v>2019</v>
      </c>
      <c r="B33" s="19">
        <f>SUM(C33:F33)</f>
        <v>580</v>
      </c>
      <c r="C33">
        <f t="shared" si="4"/>
        <v>147.9</v>
      </c>
      <c r="D33">
        <f t="shared" si="4"/>
        <v>226.20000000000002</v>
      </c>
      <c r="E33">
        <f t="shared" si="4"/>
        <v>168.77999999999994</v>
      </c>
      <c r="F33">
        <f t="shared" si="4"/>
        <v>37.120000000000033</v>
      </c>
      <c r="G33" s="19">
        <f>SUM(H33:K33)</f>
        <v>281.99999999999994</v>
      </c>
      <c r="H33" s="3">
        <f t="shared" si="5"/>
        <v>91.085999999999984</v>
      </c>
      <c r="I33" s="3">
        <f t="shared" si="5"/>
        <v>114.774</v>
      </c>
      <c r="J33" s="3">
        <f t="shared" si="5"/>
        <v>65.141999999999982</v>
      </c>
      <c r="K33">
        <f t="shared" si="5"/>
        <v>10.998000000000015</v>
      </c>
      <c r="L33" s="19">
        <f>SUM(M33:P33)</f>
        <v>298</v>
      </c>
      <c r="M33">
        <f t="shared" si="6"/>
        <v>56.918000000000006</v>
      </c>
      <c r="N33">
        <f t="shared" si="6"/>
        <v>111.154</v>
      </c>
      <c r="O33">
        <f t="shared" si="6"/>
        <v>104.002</v>
      </c>
      <c r="P33">
        <f t="shared" si="6"/>
        <v>25.926000000000009</v>
      </c>
      <c r="Q33" s="19">
        <f>SUM(R33:V33)</f>
        <v>3881.9999999999995</v>
      </c>
      <c r="R33" s="3">
        <f t="shared" si="7"/>
        <v>753.10799999999995</v>
      </c>
      <c r="S33" s="3">
        <f t="shared" si="7"/>
        <v>1013.202</v>
      </c>
      <c r="T33" s="3">
        <f t="shared" si="7"/>
        <v>939.44400000000007</v>
      </c>
      <c r="U33">
        <f t="shared" si="7"/>
        <v>737.58</v>
      </c>
      <c r="V33">
        <f t="shared" si="7"/>
        <v>438.66599999999988</v>
      </c>
      <c r="W33" s="19">
        <f>SUM(X33:AB33)</f>
        <v>1772</v>
      </c>
      <c r="X33" s="3">
        <f t="shared" si="8"/>
        <v>368.57600000000002</v>
      </c>
      <c r="Y33" s="3">
        <f t="shared" si="8"/>
        <v>464.26400000000001</v>
      </c>
      <c r="Z33" s="3">
        <f t="shared" si="8"/>
        <v>423.50800000000015</v>
      </c>
      <c r="AA33">
        <f t="shared" si="8"/>
        <v>350.85599999999999</v>
      </c>
      <c r="AB33">
        <f t="shared" si="8"/>
        <v>164.79599999999994</v>
      </c>
      <c r="AC33" s="19">
        <f>SUM(AD33:AH33)</f>
        <v>2110</v>
      </c>
      <c r="AD33">
        <f t="shared" si="9"/>
        <v>384.02</v>
      </c>
      <c r="AE33">
        <f t="shared" si="9"/>
        <v>548.60000000000014</v>
      </c>
      <c r="AF33">
        <f t="shared" si="9"/>
        <v>514.8399999999998</v>
      </c>
      <c r="AG33">
        <f t="shared" si="9"/>
        <v>449.43000000000023</v>
      </c>
      <c r="AH33">
        <f t="shared" si="9"/>
        <v>213.1099999999999</v>
      </c>
      <c r="AI33" s="29">
        <f>SUM(AJ33:AP33)</f>
        <v>38852</v>
      </c>
      <c r="AJ33" s="21">
        <f t="shared" si="0"/>
        <v>7304.1760000000004</v>
      </c>
      <c r="AK33" s="21">
        <f t="shared" si="0"/>
        <v>10373.484</v>
      </c>
      <c r="AL33" s="21">
        <f t="shared" si="0"/>
        <v>8702.8480000000018</v>
      </c>
      <c r="AM33">
        <f t="shared" si="0"/>
        <v>6410.58</v>
      </c>
      <c r="AN33">
        <f t="shared" si="0"/>
        <v>3380.1239999999952</v>
      </c>
      <c r="AO33">
        <f t="shared" si="0"/>
        <v>1670.6360000000045</v>
      </c>
      <c r="AP33">
        <f t="shared" si="0"/>
        <v>1010.1519999999978</v>
      </c>
      <c r="AQ33" s="19">
        <f>SUM(AR33:AX33)</f>
        <v>23534.999999999996</v>
      </c>
      <c r="AR33">
        <f t="shared" si="1"/>
        <v>4989.42</v>
      </c>
      <c r="AS33">
        <f t="shared" si="1"/>
        <v>6778.0800000000008</v>
      </c>
      <c r="AT33">
        <f t="shared" si="1"/>
        <v>5295.375</v>
      </c>
      <c r="AU33">
        <f t="shared" si="1"/>
        <v>3624.3900000000012</v>
      </c>
      <c r="AV33">
        <f t="shared" si="1"/>
        <v>1670.9849999999985</v>
      </c>
      <c r="AW33">
        <f t="shared" si="1"/>
        <v>729.58499999999867</v>
      </c>
      <c r="AX33">
        <f t="shared" si="1"/>
        <v>447.16500000000138</v>
      </c>
      <c r="AY33" s="19">
        <f>SUM(AZ33:BF33)</f>
        <v>15316.999999999998</v>
      </c>
      <c r="AZ33">
        <f t="shared" si="2"/>
        <v>2328.1799999999998</v>
      </c>
      <c r="BA33">
        <f t="shared" si="2"/>
        <v>3568.86</v>
      </c>
      <c r="BB33">
        <f t="shared" si="2"/>
        <v>3431.01</v>
      </c>
      <c r="BC33">
        <f t="shared" si="2"/>
        <v>2757.06</v>
      </c>
      <c r="BD33">
        <f t="shared" si="2"/>
        <v>1700.19</v>
      </c>
      <c r="BE33">
        <f t="shared" si="2"/>
        <v>964.97</v>
      </c>
      <c r="BF33">
        <f t="shared" si="2"/>
        <v>566.73</v>
      </c>
    </row>
    <row r="34" spans="1:60" x14ac:dyDescent="0.55000000000000004">
      <c r="A34">
        <v>2020</v>
      </c>
      <c r="B34" s="19">
        <f>SUM(C34:F34)</f>
        <v>594</v>
      </c>
      <c r="C34">
        <f t="shared" si="4"/>
        <v>172.85400000000001</v>
      </c>
      <c r="D34">
        <f t="shared" si="4"/>
        <v>220.374</v>
      </c>
      <c r="E34">
        <f t="shared" si="4"/>
        <v>170.47800000000001</v>
      </c>
      <c r="F34">
        <f t="shared" si="4"/>
        <v>30.293999999999965</v>
      </c>
      <c r="G34" s="19">
        <f>SUM(H34:K34)</f>
        <v>281</v>
      </c>
      <c r="H34" s="3">
        <f t="shared" si="5"/>
        <v>114.08600000000001</v>
      </c>
      <c r="I34" s="3">
        <f t="shared" si="5"/>
        <v>103.96999999999998</v>
      </c>
      <c r="J34" s="3">
        <f t="shared" si="5"/>
        <v>57.886000000000031</v>
      </c>
      <c r="K34">
        <f t="shared" si="5"/>
        <v>5.0579999999999918</v>
      </c>
      <c r="L34" s="19">
        <f>SUM(M34:P34)</f>
        <v>313</v>
      </c>
      <c r="M34">
        <f t="shared" si="6"/>
        <v>58.844000000000001</v>
      </c>
      <c r="N34">
        <f t="shared" si="6"/>
        <v>116.12299999999998</v>
      </c>
      <c r="O34">
        <f t="shared" si="6"/>
        <v>112.99300000000001</v>
      </c>
      <c r="P34">
        <f t="shared" si="6"/>
        <v>25.04</v>
      </c>
      <c r="Q34" s="19">
        <f>SUM(R34:V34)</f>
        <v>2510</v>
      </c>
      <c r="R34" s="3">
        <f t="shared" si="7"/>
        <v>614.95000000000005</v>
      </c>
      <c r="S34" s="3">
        <f t="shared" si="7"/>
        <v>670.17000000000007</v>
      </c>
      <c r="T34" s="3">
        <f t="shared" si="7"/>
        <v>614.95000000000005</v>
      </c>
      <c r="U34">
        <f t="shared" si="7"/>
        <v>504.50999999999988</v>
      </c>
      <c r="V34">
        <f t="shared" si="7"/>
        <v>105.42000000000007</v>
      </c>
      <c r="W34" s="19">
        <f>SUM(X34:AB34)</f>
        <v>1359</v>
      </c>
      <c r="X34" s="3">
        <f t="shared" si="8"/>
        <v>406.34100000000001</v>
      </c>
      <c r="Y34" s="3">
        <f t="shared" si="8"/>
        <v>354.69900000000001</v>
      </c>
      <c r="Z34" s="3">
        <f t="shared" si="8"/>
        <v>313.92899999999992</v>
      </c>
      <c r="AA34">
        <f t="shared" si="8"/>
        <v>240.54300000000003</v>
      </c>
      <c r="AB34">
        <f t="shared" si="8"/>
        <v>43.488000000000042</v>
      </c>
      <c r="AC34" s="19">
        <f>SUM(AD34:AH34)</f>
        <v>1150.9999999999998</v>
      </c>
      <c r="AD34">
        <f t="shared" si="9"/>
        <v>208.33100000000002</v>
      </c>
      <c r="AE34">
        <f t="shared" si="9"/>
        <v>315.37399999999997</v>
      </c>
      <c r="AF34">
        <f t="shared" si="9"/>
        <v>301.56200000000001</v>
      </c>
      <c r="AG34">
        <f t="shared" si="9"/>
        <v>264.73</v>
      </c>
      <c r="AH34">
        <f t="shared" si="9"/>
        <v>61.002999999999965</v>
      </c>
      <c r="AI34" s="29">
        <f>SUM(AJ34:AP34)</f>
        <v>36056</v>
      </c>
      <c r="AJ34" s="21">
        <f t="shared" si="0"/>
        <v>8689.496000000001</v>
      </c>
      <c r="AK34" s="21">
        <f t="shared" si="0"/>
        <v>10672.576000000001</v>
      </c>
      <c r="AL34" s="21">
        <f t="shared" si="0"/>
        <v>8184.7120000000014</v>
      </c>
      <c r="AM34">
        <f t="shared" si="0"/>
        <v>5336.2879999999986</v>
      </c>
      <c r="AN34">
        <f t="shared" si="0"/>
        <v>2055.1920000000009</v>
      </c>
      <c r="AO34">
        <f t="shared" si="0"/>
        <v>865.34399999999687</v>
      </c>
      <c r="AP34">
        <f t="shared" si="0"/>
        <v>252.39200000000105</v>
      </c>
      <c r="AQ34" s="19">
        <f>SUM(AR34:AX34)</f>
        <v>21961</v>
      </c>
      <c r="AR34">
        <f t="shared" si="1"/>
        <v>5929.47</v>
      </c>
      <c r="AS34">
        <f t="shared" si="1"/>
        <v>6873.7929999999997</v>
      </c>
      <c r="AT34">
        <f t="shared" si="1"/>
        <v>4831.42</v>
      </c>
      <c r="AU34">
        <f t="shared" si="1"/>
        <v>2876.8910000000019</v>
      </c>
      <c r="AV34">
        <f t="shared" si="1"/>
        <v>988.245</v>
      </c>
      <c r="AW34">
        <f t="shared" si="1"/>
        <v>351.37599999999878</v>
      </c>
      <c r="AX34">
        <f t="shared" si="1"/>
        <v>109.80500000000001</v>
      </c>
      <c r="AY34" s="19">
        <f>SUM(AZ34:BF34)</f>
        <v>14095.02</v>
      </c>
      <c r="AZ34">
        <f t="shared" si="2"/>
        <v>2776.72</v>
      </c>
      <c r="BA34">
        <f t="shared" si="2"/>
        <v>3777.46</v>
      </c>
      <c r="BB34">
        <f t="shared" si="2"/>
        <v>3368.71</v>
      </c>
      <c r="BC34">
        <f t="shared" si="2"/>
        <v>2452.5300000000002</v>
      </c>
      <c r="BD34">
        <f t="shared" si="2"/>
        <v>1057.1300000000001</v>
      </c>
      <c r="BE34">
        <f t="shared" si="2"/>
        <v>521.52</v>
      </c>
      <c r="BF34">
        <f t="shared" si="2"/>
        <v>140.94999999999999</v>
      </c>
    </row>
    <row r="35" spans="1:60" x14ac:dyDescent="0.55000000000000004">
      <c r="A35" s="1" t="s">
        <v>81</v>
      </c>
      <c r="B35" s="15">
        <f t="shared" ref="B35" si="18">SUM(B24:B34)</f>
        <v>20106.164000000001</v>
      </c>
      <c r="C35" s="15">
        <f t="shared" ref="C35" si="19">SUM(C24:C34)</f>
        <v>2563.4479999999999</v>
      </c>
      <c r="D35" s="15">
        <f t="shared" ref="D35" si="20">SUM(D24:D34)</f>
        <v>7292.5379999999996</v>
      </c>
      <c r="E35" s="15">
        <f t="shared" ref="E35" si="21">SUM(E24:E34)</f>
        <v>7328.81</v>
      </c>
      <c r="F35" s="15">
        <f t="shared" ref="F35" si="22">SUM(F24:F34)</f>
        <v>2921.3679999999999</v>
      </c>
      <c r="G35" s="15">
        <f t="shared" ref="G35" si="23">SUM(G24:G34)</f>
        <v>9081.6470000000008</v>
      </c>
      <c r="H35" s="15">
        <f t="shared" ref="H35" si="24">SUM(H24:H34)</f>
        <v>1604.0529999999999</v>
      </c>
      <c r="I35" s="15">
        <f t="shared" ref="I35" si="25">SUM(I24:I34)</f>
        <v>3635.9570000000003</v>
      </c>
      <c r="J35" s="15">
        <f t="shared" ref="J35" si="26">SUM(J24:J34)</f>
        <v>2898.4879999999998</v>
      </c>
      <c r="K35" s="15">
        <f t="shared" ref="K35" si="27">SUM(K24:K34)</f>
        <v>943.14900000000011</v>
      </c>
      <c r="L35" s="15">
        <f t="shared" ref="L35" si="28">SUM(L24:L34)</f>
        <v>11025.849</v>
      </c>
      <c r="M35" s="15">
        <f t="shared" ref="M35" si="29">SUM(M24:M34)</f>
        <v>958.02199999999993</v>
      </c>
      <c r="N35" s="15">
        <f t="shared" ref="N35" si="30">SUM(N24:N34)</f>
        <v>3657.8690000000001</v>
      </c>
      <c r="O35" s="15">
        <f t="shared" ref="O35" si="31">SUM(O24:O34)</f>
        <v>4431.3410000000003</v>
      </c>
      <c r="P35" s="15">
        <f t="shared" ref="P35" si="32">SUM(P24:P34)</f>
        <v>1978.617</v>
      </c>
      <c r="Q35" s="15">
        <f t="shared" ref="Q35" si="33">SUM(Q24:Q34)</f>
        <v>99050.4</v>
      </c>
      <c r="R35" s="15">
        <f t="shared" ref="R35" si="34">SUM(R24:R34)</f>
        <v>11466.224000000002</v>
      </c>
      <c r="S35" s="15">
        <f t="shared" ref="S35" si="35">SUM(S24:S34)</f>
        <v>21774.317000000003</v>
      </c>
      <c r="T35" s="15">
        <f t="shared" ref="T35" si="36">SUM(T24:T34)</f>
        <v>24952.445000000003</v>
      </c>
      <c r="U35" s="15">
        <f t="shared" ref="U35" si="37">SUM(U24:U34)</f>
        <v>24552.870000000003</v>
      </c>
      <c r="V35" s="15">
        <f t="shared" ref="V35" si="38">SUM(V24:V34)</f>
        <v>16304.544</v>
      </c>
      <c r="W35" s="15">
        <f t="shared" ref="W35" si="39">SUM(W24:W34)</f>
        <v>50042.258000000002</v>
      </c>
      <c r="X35" s="15">
        <f t="shared" ref="X35" si="40">SUM(X24:X34)</f>
        <v>7335.6900000000014</v>
      </c>
      <c r="Y35" s="15">
        <f t="shared" ref="Y35" si="41">SUM(Y24:Y34)</f>
        <v>12597.184999999999</v>
      </c>
      <c r="Z35" s="15">
        <f t="shared" ref="Z35" si="42">SUM(Z24:Z34)</f>
        <v>12671.382</v>
      </c>
      <c r="AA35" s="15">
        <f t="shared" ref="AA35" si="43">SUM(AA24:AA34)</f>
        <v>11096.248</v>
      </c>
      <c r="AB35" s="15">
        <f t="shared" ref="AB35" si="44">SUM(AB24:AB34)</f>
        <v>6341.7530000000006</v>
      </c>
      <c r="AC35" s="15">
        <f t="shared" ref="AC35" si="45">SUM(AC24:AC34)</f>
        <v>49013.99</v>
      </c>
      <c r="AD35" s="15">
        <f t="shared" ref="AD35" si="46">SUM(AD24:AD34)</f>
        <v>4146.8009999999995</v>
      </c>
      <c r="AE35" s="15">
        <f t="shared" ref="AE35" si="47">SUM(AE24:AE34)</f>
        <v>9131.223</v>
      </c>
      <c r="AF35" s="15">
        <f t="shared" ref="AF35" si="48">SUM(AF24:AF34)</f>
        <v>12314.235000000001</v>
      </c>
      <c r="AG35" s="15">
        <f t="shared" ref="AG35" si="49">SUM(AG24:AG34)</f>
        <v>13511.281000000001</v>
      </c>
      <c r="AH35" s="15">
        <f t="shared" ref="AH35" si="50">SUM(AH24:AH34)</f>
        <v>9910.4500000000007</v>
      </c>
      <c r="AI35" s="15">
        <f>SUM(AI23:AI34)</f>
        <v>361979.02600000001</v>
      </c>
      <c r="AJ35" s="15">
        <f t="shared" ref="AJ35:BF35" si="51">SUM(AJ23:AJ34)</f>
        <v>62024.930999999997</v>
      </c>
      <c r="AK35" s="15">
        <f t="shared" si="51"/>
        <v>84661.769</v>
      </c>
      <c r="AL35" s="15">
        <f t="shared" si="51"/>
        <v>77761.210000000006</v>
      </c>
      <c r="AM35" s="15">
        <f t="shared" si="51"/>
        <v>62757.135000000002</v>
      </c>
      <c r="AN35" s="15">
        <f t="shared" si="51"/>
        <v>37983.870999999999</v>
      </c>
      <c r="AO35" s="15">
        <f t="shared" si="51"/>
        <v>22101.814000000002</v>
      </c>
      <c r="AP35" s="15">
        <f t="shared" si="51"/>
        <v>14688.296</v>
      </c>
      <c r="AQ35" s="15">
        <f t="shared" si="51"/>
        <v>216378.05600000001</v>
      </c>
      <c r="AR35" s="15">
        <f t="shared" si="51"/>
        <v>41278.370999999999</v>
      </c>
      <c r="AS35" s="15">
        <f t="shared" si="51"/>
        <v>54502.697999999997</v>
      </c>
      <c r="AT35" s="15">
        <f t="shared" si="51"/>
        <v>47474.541999999994</v>
      </c>
      <c r="AU35" s="15">
        <f t="shared" si="51"/>
        <v>35798.959999999999</v>
      </c>
      <c r="AV35" s="15">
        <f t="shared" si="51"/>
        <v>19988.041999999994</v>
      </c>
      <c r="AW35" s="15">
        <f t="shared" si="51"/>
        <v>10681.329999999998</v>
      </c>
      <c r="AX35" s="15">
        <f t="shared" si="51"/>
        <v>6654.1130000000012</v>
      </c>
      <c r="AY35" s="15">
        <f t="shared" si="51"/>
        <v>145545.07</v>
      </c>
      <c r="AZ35" s="15">
        <f t="shared" si="51"/>
        <v>20778.89</v>
      </c>
      <c r="BA35" s="15">
        <f t="shared" si="51"/>
        <v>30054.829999999998</v>
      </c>
      <c r="BB35" s="15">
        <f t="shared" si="51"/>
        <v>30399.47</v>
      </c>
      <c r="BC35" s="15">
        <f t="shared" si="51"/>
        <v>26844.090000000004</v>
      </c>
      <c r="BD35" s="15">
        <f t="shared" si="51"/>
        <v>17977.96</v>
      </c>
      <c r="BE35" s="15">
        <f t="shared" si="51"/>
        <v>11426.119999999999</v>
      </c>
      <c r="BF35" s="15">
        <f t="shared" si="51"/>
        <v>8063.71</v>
      </c>
      <c r="BH35" s="21"/>
    </row>
    <row r="36" spans="1:60" x14ac:dyDescent="0.55000000000000004">
      <c r="A36" s="1" t="s">
        <v>68</v>
      </c>
      <c r="B36" s="20">
        <f t="shared" ref="B36:AG36" si="52">AVERAGE(B24:B34)</f>
        <v>1827.833090909091</v>
      </c>
      <c r="C36" s="20">
        <f t="shared" si="52"/>
        <v>233.04072727272725</v>
      </c>
      <c r="D36" s="20">
        <f t="shared" si="52"/>
        <v>662.95799999999997</v>
      </c>
      <c r="E36" s="20">
        <f t="shared" si="52"/>
        <v>666.25545454545454</v>
      </c>
      <c r="F36" s="20">
        <f t="shared" si="52"/>
        <v>265.57890909090906</v>
      </c>
      <c r="G36" s="20">
        <f t="shared" si="52"/>
        <v>825.60427272727281</v>
      </c>
      <c r="H36" s="20">
        <f t="shared" si="52"/>
        <v>145.82299999999998</v>
      </c>
      <c r="I36" s="20">
        <f t="shared" si="52"/>
        <v>330.54154545454548</v>
      </c>
      <c r="J36" s="20">
        <f t="shared" si="52"/>
        <v>263.49890909090908</v>
      </c>
      <c r="K36" s="20">
        <f t="shared" si="52"/>
        <v>85.740818181818199</v>
      </c>
      <c r="L36" s="20">
        <f t="shared" si="52"/>
        <v>1002.3499090909091</v>
      </c>
      <c r="M36" s="20">
        <f t="shared" si="52"/>
        <v>87.092909090909089</v>
      </c>
      <c r="N36" s="20">
        <f t="shared" si="52"/>
        <v>332.53354545454545</v>
      </c>
      <c r="O36" s="20">
        <f t="shared" si="52"/>
        <v>402.84918181818188</v>
      </c>
      <c r="P36" s="20">
        <f t="shared" si="52"/>
        <v>179.87427272727271</v>
      </c>
      <c r="Q36" s="20">
        <f t="shared" si="52"/>
        <v>9004.5818181818177</v>
      </c>
      <c r="R36" s="20">
        <f t="shared" si="52"/>
        <v>1042.3840000000002</v>
      </c>
      <c r="S36" s="20">
        <f t="shared" si="52"/>
        <v>1979.4833636363639</v>
      </c>
      <c r="T36" s="20">
        <f t="shared" si="52"/>
        <v>2268.4040909090913</v>
      </c>
      <c r="U36" s="20">
        <f t="shared" si="52"/>
        <v>2232.0790909090911</v>
      </c>
      <c r="V36" s="20">
        <f t="shared" si="52"/>
        <v>1482.2312727272727</v>
      </c>
      <c r="W36" s="20">
        <f t="shared" si="52"/>
        <v>4549.296181818182</v>
      </c>
      <c r="X36" s="20">
        <f t="shared" si="52"/>
        <v>666.8809090909092</v>
      </c>
      <c r="Y36" s="20">
        <f t="shared" si="52"/>
        <v>1145.1986363636363</v>
      </c>
      <c r="Z36" s="20">
        <f t="shared" si="52"/>
        <v>1151.9438181818182</v>
      </c>
      <c r="AA36" s="20">
        <f t="shared" si="52"/>
        <v>1008.7498181818181</v>
      </c>
      <c r="AB36" s="20">
        <f t="shared" si="52"/>
        <v>576.52300000000002</v>
      </c>
      <c r="AC36" s="20">
        <f t="shared" si="52"/>
        <v>4455.8172727272722</v>
      </c>
      <c r="AD36" s="20">
        <f t="shared" si="52"/>
        <v>376.98190909090903</v>
      </c>
      <c r="AE36" s="20">
        <f t="shared" si="52"/>
        <v>830.11118181818176</v>
      </c>
      <c r="AF36" s="20">
        <f t="shared" si="52"/>
        <v>1119.4759090909092</v>
      </c>
      <c r="AG36" s="20">
        <f t="shared" si="52"/>
        <v>1228.2982727272729</v>
      </c>
      <c r="AH36" s="20">
        <f>AVERAGE(AH24:AH34)</f>
        <v>900.95</v>
      </c>
      <c r="AI36" s="20">
        <f>AVERAGE(AI23:AI34)</f>
        <v>30164.918833333333</v>
      </c>
      <c r="AJ36" s="20">
        <f t="shared" ref="AJ36:BF36" si="53">AVERAGE(AJ23:AJ34)</f>
        <v>5168.7442499999997</v>
      </c>
      <c r="AK36" s="20">
        <f t="shared" si="53"/>
        <v>7055.1474166666667</v>
      </c>
      <c r="AL36" s="20">
        <f t="shared" si="53"/>
        <v>6480.1008333333339</v>
      </c>
      <c r="AM36" s="20">
        <f t="shared" si="53"/>
        <v>5229.7612500000005</v>
      </c>
      <c r="AN36" s="20">
        <f t="shared" si="53"/>
        <v>3165.3225833333331</v>
      </c>
      <c r="AO36" s="20">
        <f t="shared" si="53"/>
        <v>1841.8178333333335</v>
      </c>
      <c r="AP36" s="20">
        <f t="shared" si="53"/>
        <v>1224.0246666666667</v>
      </c>
      <c r="AQ36" s="20">
        <f t="shared" si="53"/>
        <v>18031.504666666668</v>
      </c>
      <c r="AR36" s="20">
        <f t="shared" si="53"/>
        <v>3439.8642500000001</v>
      </c>
      <c r="AS36" s="20">
        <f t="shared" si="53"/>
        <v>4541.8914999999997</v>
      </c>
      <c r="AT36" s="20">
        <f t="shared" si="53"/>
        <v>3956.2118333333328</v>
      </c>
      <c r="AU36" s="20">
        <f t="shared" si="53"/>
        <v>2983.2466666666664</v>
      </c>
      <c r="AV36" s="20">
        <f t="shared" si="53"/>
        <v>1665.6701666666661</v>
      </c>
      <c r="AW36" s="20">
        <f t="shared" si="53"/>
        <v>890.11083333333318</v>
      </c>
      <c r="AX36" s="20">
        <f t="shared" si="53"/>
        <v>554.50941666666677</v>
      </c>
      <c r="AY36" s="20">
        <f t="shared" si="53"/>
        <v>12128.755833333335</v>
      </c>
      <c r="AZ36" s="20">
        <f t="shared" si="53"/>
        <v>1731.5741666666665</v>
      </c>
      <c r="BA36" s="20">
        <f t="shared" si="53"/>
        <v>2504.5691666666667</v>
      </c>
      <c r="BB36" s="20">
        <f t="shared" si="53"/>
        <v>2533.2891666666669</v>
      </c>
      <c r="BC36" s="20">
        <f t="shared" si="53"/>
        <v>2237.0075000000002</v>
      </c>
      <c r="BD36" s="20">
        <f t="shared" si="53"/>
        <v>1498.1633333333332</v>
      </c>
      <c r="BE36" s="20">
        <f t="shared" si="53"/>
        <v>952.17666666666662</v>
      </c>
      <c r="BF36" s="20">
        <f t="shared" si="53"/>
        <v>671.9758333333333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7" x14ac:dyDescent="0.55000000000000004">
      <c r="A1" s="1" t="s">
        <v>0</v>
      </c>
    </row>
    <row r="2" spans="1:7" x14ac:dyDescent="0.55000000000000004">
      <c r="A2" s="4" t="s">
        <v>32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508</v>
      </c>
      <c r="D4">
        <v>14.8</v>
      </c>
      <c r="E4">
        <v>42.5</v>
      </c>
      <c r="F4">
        <v>83.9</v>
      </c>
      <c r="G4">
        <v>100</v>
      </c>
    </row>
    <row r="5" spans="1:7" x14ac:dyDescent="0.55000000000000004">
      <c r="B5" t="s">
        <v>12</v>
      </c>
      <c r="C5">
        <v>467</v>
      </c>
      <c r="D5">
        <v>25.5</v>
      </c>
      <c r="E5">
        <v>61.7</v>
      </c>
      <c r="F5">
        <v>92.1</v>
      </c>
      <c r="G5">
        <v>100</v>
      </c>
    </row>
    <row r="6" spans="1:7" x14ac:dyDescent="0.55000000000000004">
      <c r="B6" t="s">
        <v>13</v>
      </c>
      <c r="C6">
        <v>975</v>
      </c>
      <c r="D6" s="2">
        <v>19.899999999999999</v>
      </c>
      <c r="E6">
        <v>51.7</v>
      </c>
      <c r="F6">
        <v>87.8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33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508</v>
      </c>
      <c r="D12">
        <v>14.8</v>
      </c>
      <c r="E12">
        <v>27.7</v>
      </c>
      <c r="F12">
        <v>41.4</v>
      </c>
      <c r="G12">
        <v>16.100000000000001</v>
      </c>
    </row>
    <row r="13" spans="1:7" x14ac:dyDescent="0.55000000000000004">
      <c r="B13" t="s">
        <v>12</v>
      </c>
      <c r="C13">
        <v>467</v>
      </c>
      <c r="D13">
        <v>25.5</v>
      </c>
      <c r="E13">
        <v>36.200000000000003</v>
      </c>
      <c r="F13">
        <v>30.4</v>
      </c>
      <c r="G13">
        <v>7.9</v>
      </c>
    </row>
    <row r="14" spans="1:7" x14ac:dyDescent="0.55000000000000004">
      <c r="B14" t="s">
        <v>13</v>
      </c>
      <c r="C14">
        <v>975</v>
      </c>
      <c r="D14">
        <v>19.899999999999999</v>
      </c>
      <c r="E14" s="7">
        <v>31.8</v>
      </c>
      <c r="F14" s="5">
        <v>36.1</v>
      </c>
      <c r="G14">
        <v>12.2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35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2568</v>
      </c>
      <c r="D4">
        <v>13.9</v>
      </c>
      <c r="E4">
        <v>35.4</v>
      </c>
      <c r="F4">
        <v>59.2</v>
      </c>
      <c r="G4">
        <v>86.4</v>
      </c>
      <c r="H4">
        <v>100</v>
      </c>
    </row>
    <row r="5" spans="1:8" x14ac:dyDescent="0.55000000000000004">
      <c r="B5" t="s">
        <v>12</v>
      </c>
      <c r="C5">
        <v>3063</v>
      </c>
      <c r="D5">
        <v>19</v>
      </c>
      <c r="E5">
        <v>48.2</v>
      </c>
      <c r="F5">
        <v>72.2</v>
      </c>
      <c r="G5">
        <v>92.2</v>
      </c>
      <c r="H5">
        <v>100</v>
      </c>
    </row>
    <row r="6" spans="1:8" x14ac:dyDescent="0.55000000000000004">
      <c r="B6" t="s">
        <v>13</v>
      </c>
      <c r="C6">
        <v>5631</v>
      </c>
      <c r="D6" s="2">
        <v>16.7</v>
      </c>
      <c r="E6">
        <v>42.4</v>
      </c>
      <c r="F6">
        <v>66.3</v>
      </c>
      <c r="G6">
        <v>89.6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34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2568</v>
      </c>
      <c r="D12">
        <v>13.9</v>
      </c>
      <c r="E12">
        <v>21.5</v>
      </c>
      <c r="F12">
        <v>23.8</v>
      </c>
      <c r="G12">
        <v>27.2</v>
      </c>
      <c r="H12">
        <v>13.6</v>
      </c>
    </row>
    <row r="13" spans="1:8" x14ac:dyDescent="0.55000000000000004">
      <c r="B13" t="s">
        <v>12</v>
      </c>
      <c r="C13">
        <v>3063</v>
      </c>
      <c r="D13">
        <v>19</v>
      </c>
      <c r="E13">
        <v>29.2</v>
      </c>
      <c r="F13">
        <v>24</v>
      </c>
      <c r="G13">
        <v>20</v>
      </c>
      <c r="H13">
        <v>7.8</v>
      </c>
    </row>
    <row r="14" spans="1:8" x14ac:dyDescent="0.55000000000000004">
      <c r="B14" t="s">
        <v>13</v>
      </c>
      <c r="C14">
        <v>5631</v>
      </c>
      <c r="D14">
        <v>16.7</v>
      </c>
      <c r="E14" s="7">
        <v>25.7</v>
      </c>
      <c r="F14" s="5">
        <v>23.9</v>
      </c>
      <c r="G14">
        <v>23.3</v>
      </c>
      <c r="H14">
        <v>10.4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24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13195</v>
      </c>
      <c r="D4">
        <v>15</v>
      </c>
      <c r="E4">
        <v>35.799999999999997</v>
      </c>
      <c r="F4">
        <v>57.2</v>
      </c>
      <c r="G4">
        <v>76.099999999999994</v>
      </c>
      <c r="H4">
        <v>88.6</v>
      </c>
      <c r="I4">
        <v>95.3</v>
      </c>
      <c r="J4">
        <v>100</v>
      </c>
    </row>
    <row r="5" spans="1:10" x14ac:dyDescent="0.55000000000000004">
      <c r="B5" t="s">
        <v>12</v>
      </c>
      <c r="C5">
        <v>20369</v>
      </c>
      <c r="D5">
        <v>18.8</v>
      </c>
      <c r="E5">
        <v>43</v>
      </c>
      <c r="F5">
        <v>65.7</v>
      </c>
      <c r="G5">
        <v>83.9</v>
      </c>
      <c r="H5">
        <v>93.1</v>
      </c>
      <c r="I5">
        <v>97.4</v>
      </c>
      <c r="J5">
        <v>100</v>
      </c>
    </row>
    <row r="6" spans="1:10" x14ac:dyDescent="0.55000000000000004">
      <c r="B6" t="s">
        <v>13</v>
      </c>
      <c r="C6">
        <v>33564</v>
      </c>
      <c r="D6" s="2">
        <v>17.3</v>
      </c>
      <c r="E6">
        <v>40.200000000000003</v>
      </c>
      <c r="F6">
        <v>62.3</v>
      </c>
      <c r="G6">
        <v>80.8</v>
      </c>
      <c r="H6">
        <v>91.4</v>
      </c>
      <c r="I6">
        <v>96.6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25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13195</v>
      </c>
      <c r="D12">
        <v>15</v>
      </c>
      <c r="E12">
        <v>20.8</v>
      </c>
      <c r="F12">
        <v>21.4</v>
      </c>
      <c r="G12">
        <v>18.899999999999999</v>
      </c>
      <c r="H12">
        <v>12.5</v>
      </c>
      <c r="I12">
        <v>6.7</v>
      </c>
      <c r="J12">
        <v>4.7</v>
      </c>
    </row>
    <row r="13" spans="1:10" x14ac:dyDescent="0.55000000000000004">
      <c r="B13" t="s">
        <v>12</v>
      </c>
      <c r="C13">
        <v>20369</v>
      </c>
      <c r="D13">
        <v>18.8</v>
      </c>
      <c r="E13">
        <v>24.2</v>
      </c>
      <c r="F13">
        <v>22.7</v>
      </c>
      <c r="G13">
        <v>18.2</v>
      </c>
      <c r="H13">
        <v>9.1999999999999993</v>
      </c>
      <c r="I13">
        <v>4.3</v>
      </c>
      <c r="J13">
        <v>2.6</v>
      </c>
    </row>
    <row r="14" spans="1:10" x14ac:dyDescent="0.55000000000000004">
      <c r="B14" t="s">
        <v>13</v>
      </c>
      <c r="C14">
        <v>33564</v>
      </c>
      <c r="D14">
        <v>17.3</v>
      </c>
      <c r="E14" s="7">
        <v>22.9</v>
      </c>
      <c r="F14" s="5">
        <v>22.1</v>
      </c>
      <c r="G14">
        <v>18.5</v>
      </c>
      <c r="H14">
        <v>10.6</v>
      </c>
      <c r="I14">
        <v>5.2</v>
      </c>
      <c r="J14">
        <v>3.4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7" x14ac:dyDescent="0.55000000000000004">
      <c r="A1" s="1" t="s">
        <v>0</v>
      </c>
    </row>
    <row r="2" spans="1:7" x14ac:dyDescent="0.55000000000000004">
      <c r="A2" s="4" t="s">
        <v>38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1255</v>
      </c>
      <c r="D4">
        <v>7</v>
      </c>
      <c r="E4">
        <v>44.5</v>
      </c>
      <c r="F4">
        <v>88.7</v>
      </c>
      <c r="G4">
        <v>100</v>
      </c>
    </row>
    <row r="5" spans="1:7" x14ac:dyDescent="0.55000000000000004">
      <c r="B5" t="s">
        <v>12</v>
      </c>
      <c r="C5">
        <v>1127</v>
      </c>
      <c r="D5">
        <v>10.4</v>
      </c>
      <c r="E5">
        <v>64.3</v>
      </c>
      <c r="F5">
        <v>94.8</v>
      </c>
      <c r="G5">
        <v>100</v>
      </c>
    </row>
    <row r="6" spans="1:7" x14ac:dyDescent="0.55000000000000004">
      <c r="B6" t="s">
        <v>13</v>
      </c>
      <c r="C6">
        <v>2382</v>
      </c>
      <c r="D6" s="2">
        <v>8.6</v>
      </c>
      <c r="E6">
        <v>53.9</v>
      </c>
      <c r="F6">
        <v>91.6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39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1255</v>
      </c>
      <c r="D12">
        <v>7</v>
      </c>
      <c r="E12">
        <v>37.5</v>
      </c>
      <c r="F12">
        <v>44.2</v>
      </c>
      <c r="G12">
        <v>11.3</v>
      </c>
    </row>
    <row r="13" spans="1:7" x14ac:dyDescent="0.55000000000000004">
      <c r="B13" t="s">
        <v>12</v>
      </c>
      <c r="C13">
        <v>1127</v>
      </c>
      <c r="D13">
        <v>10.4</v>
      </c>
      <c r="E13">
        <v>53.9</v>
      </c>
      <c r="F13">
        <v>30.5</v>
      </c>
      <c r="G13">
        <v>5.2</v>
      </c>
    </row>
    <row r="14" spans="1:7" x14ac:dyDescent="0.55000000000000004">
      <c r="B14" t="s">
        <v>13</v>
      </c>
      <c r="C14">
        <v>2382</v>
      </c>
      <c r="D14">
        <v>8.6</v>
      </c>
      <c r="E14" s="7">
        <v>45.3</v>
      </c>
      <c r="F14" s="5">
        <v>37.700000000000003</v>
      </c>
      <c r="G14">
        <v>8.4</v>
      </c>
    </row>
    <row r="36" spans="6:6" x14ac:dyDescent="0.55000000000000004">
      <c r="F36" t="s">
        <v>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36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4399</v>
      </c>
      <c r="D4">
        <v>8</v>
      </c>
      <c r="E4">
        <v>29.2</v>
      </c>
      <c r="F4">
        <v>56</v>
      </c>
      <c r="G4">
        <v>86.1</v>
      </c>
      <c r="H4">
        <v>100</v>
      </c>
    </row>
    <row r="5" spans="1:8" x14ac:dyDescent="0.55000000000000004">
      <c r="B5" t="s">
        <v>12</v>
      </c>
      <c r="C5">
        <v>5411</v>
      </c>
      <c r="D5">
        <v>15.3</v>
      </c>
      <c r="E5">
        <v>46.2</v>
      </c>
      <c r="F5">
        <v>71.7</v>
      </c>
      <c r="G5">
        <v>92.9</v>
      </c>
      <c r="H5">
        <v>100</v>
      </c>
    </row>
    <row r="6" spans="1:8" x14ac:dyDescent="0.55000000000000004">
      <c r="B6" t="s">
        <v>13</v>
      </c>
      <c r="C6">
        <v>9810</v>
      </c>
      <c r="D6" s="2">
        <v>12</v>
      </c>
      <c r="E6">
        <v>38.6</v>
      </c>
      <c r="F6">
        <v>64.599999999999994</v>
      </c>
      <c r="G6">
        <v>89.9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37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4399</v>
      </c>
      <c r="D12">
        <v>8</v>
      </c>
      <c r="E12">
        <v>21.2</v>
      </c>
      <c r="F12">
        <v>26.8</v>
      </c>
      <c r="G12">
        <v>30.1</v>
      </c>
      <c r="H12">
        <v>13.9</v>
      </c>
    </row>
    <row r="13" spans="1:8" x14ac:dyDescent="0.55000000000000004">
      <c r="B13" t="s">
        <v>12</v>
      </c>
      <c r="C13">
        <v>5411</v>
      </c>
      <c r="D13">
        <v>15.3</v>
      </c>
      <c r="E13">
        <v>30.9</v>
      </c>
      <c r="F13">
        <v>25.5</v>
      </c>
      <c r="G13">
        <v>21.2</v>
      </c>
      <c r="H13">
        <v>7.1</v>
      </c>
    </row>
    <row r="14" spans="1:8" x14ac:dyDescent="0.55000000000000004">
      <c r="B14" t="s">
        <v>13</v>
      </c>
      <c r="C14">
        <v>9810</v>
      </c>
      <c r="D14">
        <v>12</v>
      </c>
      <c r="E14" s="7">
        <v>26.6</v>
      </c>
      <c r="F14" s="5">
        <v>26</v>
      </c>
      <c r="G14">
        <v>25.3</v>
      </c>
      <c r="H14">
        <v>10.1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22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13278</v>
      </c>
      <c r="D4">
        <v>14.1</v>
      </c>
      <c r="E4">
        <v>34</v>
      </c>
      <c r="F4">
        <v>55.8</v>
      </c>
      <c r="G4">
        <v>74.599999999999994</v>
      </c>
      <c r="H4">
        <v>87.7</v>
      </c>
      <c r="I4">
        <v>95.4</v>
      </c>
      <c r="J4">
        <v>100</v>
      </c>
    </row>
    <row r="5" spans="1:10" x14ac:dyDescent="0.55000000000000004">
      <c r="B5" t="s">
        <v>12</v>
      </c>
      <c r="C5">
        <v>19967</v>
      </c>
      <c r="D5">
        <v>17.399999999999999</v>
      </c>
      <c r="E5">
        <v>41.9</v>
      </c>
      <c r="F5">
        <v>64.900000000000006</v>
      </c>
      <c r="G5">
        <v>82.1</v>
      </c>
      <c r="H5">
        <v>92.2</v>
      </c>
      <c r="I5">
        <v>97.4</v>
      </c>
      <c r="J5">
        <v>100</v>
      </c>
    </row>
    <row r="6" spans="1:10" x14ac:dyDescent="0.55000000000000004">
      <c r="B6" t="s">
        <v>13</v>
      </c>
      <c r="C6">
        <v>33245</v>
      </c>
      <c r="D6" s="2">
        <v>16.100000000000001</v>
      </c>
      <c r="E6">
        <v>38.799999999999997</v>
      </c>
      <c r="F6">
        <v>61.2</v>
      </c>
      <c r="G6">
        <v>79.099999999999994</v>
      </c>
      <c r="H6">
        <v>90.4</v>
      </c>
      <c r="I6">
        <v>96.6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23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13278</v>
      </c>
      <c r="D12">
        <v>14.1</v>
      </c>
      <c r="E12">
        <v>19.899999999999999</v>
      </c>
      <c r="F12">
        <v>21.8</v>
      </c>
      <c r="G12">
        <v>18.8</v>
      </c>
      <c r="H12">
        <v>13.1</v>
      </c>
      <c r="I12">
        <v>7.7</v>
      </c>
      <c r="J12">
        <v>4.5999999999999996</v>
      </c>
    </row>
    <row r="13" spans="1:10" x14ac:dyDescent="0.55000000000000004">
      <c r="B13" t="s">
        <v>12</v>
      </c>
      <c r="C13">
        <v>19967</v>
      </c>
      <c r="D13">
        <v>17.399999999999999</v>
      </c>
      <c r="E13">
        <v>24.5</v>
      </c>
      <c r="F13">
        <v>23</v>
      </c>
      <c r="G13">
        <v>17.2</v>
      </c>
      <c r="H13">
        <v>10.1</v>
      </c>
      <c r="I13">
        <v>5.2</v>
      </c>
      <c r="J13">
        <v>2.6</v>
      </c>
    </row>
    <row r="14" spans="1:10" x14ac:dyDescent="0.55000000000000004">
      <c r="B14" t="s">
        <v>13</v>
      </c>
      <c r="C14">
        <v>33245</v>
      </c>
      <c r="D14">
        <v>16.100000000000001</v>
      </c>
      <c r="E14" s="7">
        <v>22.7</v>
      </c>
      <c r="F14" s="5">
        <v>22.4</v>
      </c>
      <c r="G14">
        <v>17.899999999999999</v>
      </c>
      <c r="H14">
        <v>11.3</v>
      </c>
      <c r="I14">
        <v>6.2</v>
      </c>
      <c r="J14">
        <v>3.4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4"/>
  <sheetViews>
    <sheetView topLeftCell="C1" zoomScale="115" zoomScaleNormal="115" workbookViewId="0">
      <selection activeCell="F20" sqref="F20"/>
    </sheetView>
  </sheetViews>
  <sheetFormatPr defaultRowHeight="14.4" x14ac:dyDescent="0.55000000000000004"/>
  <sheetData>
    <row r="1" spans="1:7" x14ac:dyDescent="0.55000000000000004">
      <c r="A1" s="1" t="s">
        <v>0</v>
      </c>
    </row>
    <row r="2" spans="1:7" x14ac:dyDescent="0.55000000000000004">
      <c r="A2" s="4" t="s">
        <v>42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1456</v>
      </c>
      <c r="D4">
        <v>7.8</v>
      </c>
      <c r="E4">
        <v>46.3</v>
      </c>
      <c r="F4">
        <v>88.7</v>
      </c>
      <c r="G4">
        <v>100</v>
      </c>
    </row>
    <row r="5" spans="1:7" x14ac:dyDescent="0.55000000000000004">
      <c r="B5" t="s">
        <v>12</v>
      </c>
      <c r="C5">
        <v>1249</v>
      </c>
      <c r="D5">
        <v>16.100000000000001</v>
      </c>
      <c r="E5">
        <v>57.6</v>
      </c>
      <c r="F5">
        <v>93.4</v>
      </c>
      <c r="G5">
        <v>100</v>
      </c>
    </row>
    <row r="6" spans="1:7" x14ac:dyDescent="0.55000000000000004">
      <c r="B6" t="s">
        <v>13</v>
      </c>
      <c r="C6">
        <v>2705</v>
      </c>
      <c r="D6" s="2">
        <v>11.6</v>
      </c>
      <c r="E6">
        <v>51.5</v>
      </c>
      <c r="F6">
        <v>90.9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43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1456</v>
      </c>
      <c r="D12">
        <v>7.8</v>
      </c>
      <c r="E12">
        <v>38.5</v>
      </c>
      <c r="F12">
        <v>42.4</v>
      </c>
      <c r="G12">
        <v>11.3</v>
      </c>
    </row>
    <row r="13" spans="1:7" x14ac:dyDescent="0.55000000000000004">
      <c r="B13" t="s">
        <v>12</v>
      </c>
      <c r="C13">
        <v>1249</v>
      </c>
      <c r="D13">
        <v>16.100000000000001</v>
      </c>
      <c r="E13">
        <v>41.5</v>
      </c>
      <c r="F13">
        <v>35.799999999999997</v>
      </c>
      <c r="G13">
        <v>6.6</v>
      </c>
    </row>
    <row r="14" spans="1:7" x14ac:dyDescent="0.55000000000000004">
      <c r="B14" t="s">
        <v>13</v>
      </c>
      <c r="C14">
        <v>2705</v>
      </c>
      <c r="D14">
        <v>11.6</v>
      </c>
      <c r="E14" s="7">
        <v>39.9</v>
      </c>
      <c r="F14" s="5">
        <v>39.4</v>
      </c>
      <c r="G14">
        <v>9.1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40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6469</v>
      </c>
      <c r="D4">
        <v>5.3</v>
      </c>
      <c r="E4">
        <v>22</v>
      </c>
      <c r="F4">
        <v>44.7</v>
      </c>
      <c r="G4">
        <v>73.8</v>
      </c>
      <c r="H4">
        <v>100</v>
      </c>
    </row>
    <row r="5" spans="1:8" x14ac:dyDescent="0.55000000000000004">
      <c r="B5" t="s">
        <v>12</v>
      </c>
      <c r="C5">
        <v>6115</v>
      </c>
      <c r="D5">
        <v>12.8</v>
      </c>
      <c r="E5">
        <v>37.5</v>
      </c>
      <c r="F5">
        <v>60.4</v>
      </c>
      <c r="G5">
        <v>84</v>
      </c>
      <c r="H5">
        <v>100</v>
      </c>
    </row>
    <row r="6" spans="1:8" x14ac:dyDescent="0.55000000000000004">
      <c r="B6" t="s">
        <v>13</v>
      </c>
      <c r="C6">
        <v>12584</v>
      </c>
      <c r="D6" s="2">
        <v>8.9</v>
      </c>
      <c r="E6">
        <v>29.6</v>
      </c>
      <c r="F6">
        <v>52.4</v>
      </c>
      <c r="G6">
        <v>78.8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41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6469</v>
      </c>
      <c r="D12">
        <v>5.3</v>
      </c>
      <c r="E12">
        <v>16.7</v>
      </c>
      <c r="F12">
        <v>22.7</v>
      </c>
      <c r="G12">
        <v>29.1</v>
      </c>
      <c r="H12">
        <v>26.2</v>
      </c>
    </row>
    <row r="13" spans="1:8" x14ac:dyDescent="0.55000000000000004">
      <c r="B13" t="s">
        <v>12</v>
      </c>
      <c r="C13">
        <v>6115</v>
      </c>
      <c r="D13">
        <v>12.8</v>
      </c>
      <c r="E13">
        <v>24.7</v>
      </c>
      <c r="F13">
        <v>22.9</v>
      </c>
      <c r="G13">
        <v>23.6</v>
      </c>
      <c r="H13">
        <v>16</v>
      </c>
    </row>
    <row r="14" spans="1:8" x14ac:dyDescent="0.55000000000000004">
      <c r="B14" t="s">
        <v>13</v>
      </c>
      <c r="C14">
        <v>12584</v>
      </c>
      <c r="D14">
        <v>8.9</v>
      </c>
      <c r="E14" s="7">
        <v>20.7</v>
      </c>
      <c r="F14" s="5">
        <v>22.8</v>
      </c>
      <c r="G14">
        <v>26.4</v>
      </c>
      <c r="H14">
        <v>21.2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19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12548</v>
      </c>
      <c r="D4">
        <v>12</v>
      </c>
      <c r="E4">
        <v>28.9</v>
      </c>
      <c r="F4">
        <v>47.6</v>
      </c>
      <c r="G4">
        <v>65.8</v>
      </c>
      <c r="H4">
        <v>79.2</v>
      </c>
      <c r="I4">
        <v>90</v>
      </c>
      <c r="J4">
        <v>100</v>
      </c>
    </row>
    <row r="5" spans="1:10" x14ac:dyDescent="0.55000000000000004">
      <c r="B5" t="s">
        <v>12</v>
      </c>
      <c r="C5">
        <v>17853</v>
      </c>
      <c r="D5">
        <v>15.4</v>
      </c>
      <c r="E5">
        <v>36.4</v>
      </c>
      <c r="F5">
        <v>57</v>
      </c>
      <c r="G5">
        <v>74.7</v>
      </c>
      <c r="H5">
        <v>87.1</v>
      </c>
      <c r="I5">
        <v>94.4</v>
      </c>
      <c r="J5">
        <v>100</v>
      </c>
    </row>
    <row r="6" spans="1:10" x14ac:dyDescent="0.55000000000000004">
      <c r="B6" t="s">
        <v>13</v>
      </c>
      <c r="C6">
        <v>30401</v>
      </c>
      <c r="D6" s="2">
        <v>14</v>
      </c>
      <c r="E6">
        <v>33.299999999999997</v>
      </c>
      <c r="F6">
        <v>53.1</v>
      </c>
      <c r="G6">
        <v>71</v>
      </c>
      <c r="H6">
        <v>83.8</v>
      </c>
      <c r="I6">
        <v>92.6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20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12548</v>
      </c>
      <c r="D12">
        <v>12</v>
      </c>
      <c r="E12">
        <v>16.899999999999999</v>
      </c>
      <c r="F12">
        <v>18.7</v>
      </c>
      <c r="G12">
        <v>18.2</v>
      </c>
      <c r="H12">
        <v>13.4</v>
      </c>
      <c r="I12">
        <v>10.8</v>
      </c>
      <c r="J12">
        <v>10</v>
      </c>
    </row>
    <row r="13" spans="1:10" x14ac:dyDescent="0.55000000000000004">
      <c r="B13" t="s">
        <v>12</v>
      </c>
      <c r="C13">
        <v>17853</v>
      </c>
      <c r="D13">
        <v>15.4</v>
      </c>
      <c r="E13">
        <v>21</v>
      </c>
      <c r="F13">
        <v>20.6</v>
      </c>
      <c r="G13">
        <v>17.7</v>
      </c>
      <c r="H13">
        <v>12.4</v>
      </c>
      <c r="I13">
        <v>7.3</v>
      </c>
      <c r="J13">
        <v>5.6</v>
      </c>
    </row>
    <row r="14" spans="1:10" x14ac:dyDescent="0.55000000000000004">
      <c r="B14" t="s">
        <v>13</v>
      </c>
      <c r="C14">
        <v>30401</v>
      </c>
      <c r="D14">
        <v>14</v>
      </c>
      <c r="E14" s="7">
        <v>19.3</v>
      </c>
      <c r="F14" s="5">
        <v>19.8</v>
      </c>
      <c r="G14">
        <v>17.899999999999999</v>
      </c>
      <c r="H14">
        <v>12.8</v>
      </c>
      <c r="I14">
        <v>8.8000000000000007</v>
      </c>
      <c r="J14">
        <v>7.4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50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7" x14ac:dyDescent="0.55000000000000004">
      <c r="A1" s="1" t="s">
        <v>0</v>
      </c>
    </row>
    <row r="2" spans="1:7" x14ac:dyDescent="0.55000000000000004">
      <c r="A2" s="4" t="s">
        <v>42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1852</v>
      </c>
      <c r="D4">
        <v>7.7</v>
      </c>
      <c r="E4">
        <v>40.1</v>
      </c>
      <c r="F4">
        <v>79.2</v>
      </c>
      <c r="G4">
        <v>100</v>
      </c>
    </row>
    <row r="5" spans="1:7" x14ac:dyDescent="0.55000000000000004">
      <c r="B5" t="s">
        <v>12</v>
      </c>
      <c r="C5">
        <v>1593</v>
      </c>
      <c r="D5">
        <v>17.600000000000001</v>
      </c>
      <c r="E5">
        <v>55.4</v>
      </c>
      <c r="F5">
        <v>88.6</v>
      </c>
      <c r="G5">
        <v>100</v>
      </c>
    </row>
    <row r="6" spans="1:7" x14ac:dyDescent="0.55000000000000004">
      <c r="B6" t="s">
        <v>13</v>
      </c>
      <c r="C6">
        <v>3445</v>
      </c>
      <c r="D6" s="2">
        <v>12.3</v>
      </c>
      <c r="E6">
        <v>47.2</v>
      </c>
      <c r="F6">
        <v>83.5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43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1852</v>
      </c>
      <c r="D12">
        <v>7.7</v>
      </c>
      <c r="E12">
        <v>32.4</v>
      </c>
      <c r="F12">
        <v>39.1</v>
      </c>
      <c r="G12">
        <v>20.8</v>
      </c>
    </row>
    <row r="13" spans="1:7" x14ac:dyDescent="0.55000000000000004">
      <c r="B13" t="s">
        <v>12</v>
      </c>
      <c r="C13">
        <v>1593</v>
      </c>
      <c r="D13">
        <v>17.600000000000001</v>
      </c>
      <c r="E13">
        <v>37.799999999999997</v>
      </c>
      <c r="F13">
        <v>33.200000000000003</v>
      </c>
      <c r="G13">
        <v>11.4</v>
      </c>
    </row>
    <row r="14" spans="1:7" x14ac:dyDescent="0.55000000000000004">
      <c r="B14" t="s">
        <v>13</v>
      </c>
      <c r="C14">
        <v>3445</v>
      </c>
      <c r="D14">
        <v>12.3</v>
      </c>
      <c r="E14" s="7">
        <v>34.9</v>
      </c>
      <c r="F14" s="5">
        <v>36.299999999999997</v>
      </c>
      <c r="G14">
        <v>16.5</v>
      </c>
    </row>
    <row r="44" spans="2:2" x14ac:dyDescent="0.55000000000000004">
      <c r="B44" t="s">
        <v>9</v>
      </c>
    </row>
    <row r="45" spans="2:2" x14ac:dyDescent="0.55000000000000004">
      <c r="B45">
        <v>20.8</v>
      </c>
    </row>
    <row r="46" spans="2:2" x14ac:dyDescent="0.55000000000000004">
      <c r="B46">
        <v>-24.9</v>
      </c>
    </row>
    <row r="47" spans="2:2" x14ac:dyDescent="0.55000000000000004">
      <c r="B47">
        <v>11.4</v>
      </c>
    </row>
    <row r="48" spans="2:2" x14ac:dyDescent="0.55000000000000004">
      <c r="B48">
        <v>-15.9</v>
      </c>
    </row>
    <row r="49" spans="2:2" x14ac:dyDescent="0.55000000000000004">
      <c r="B49">
        <v>16.5</v>
      </c>
    </row>
    <row r="50" spans="2:2" x14ac:dyDescent="0.55000000000000004">
      <c r="B50">
        <v>-20.7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6"/>
  <sheetViews>
    <sheetView topLeftCell="A13" zoomScale="85" zoomScaleNormal="85" workbookViewId="0">
      <selection activeCell="A10" sqref="A10"/>
    </sheetView>
  </sheetViews>
  <sheetFormatPr defaultRowHeight="14.4" x14ac:dyDescent="0.55000000000000004"/>
  <sheetData>
    <row r="1" spans="1:18" x14ac:dyDescent="0.55000000000000004">
      <c r="A1" s="1" t="s">
        <v>3</v>
      </c>
      <c r="B1" t="s">
        <v>52</v>
      </c>
      <c r="F1" s="1" t="s">
        <v>51</v>
      </c>
      <c r="G1" t="s">
        <v>52</v>
      </c>
      <c r="K1" s="1" t="s">
        <v>55</v>
      </c>
      <c r="L1" t="s">
        <v>52</v>
      </c>
      <c r="P1" s="1" t="s">
        <v>97</v>
      </c>
      <c r="Q1" t="s">
        <v>52</v>
      </c>
    </row>
    <row r="2" spans="1:18" x14ac:dyDescent="0.55000000000000004">
      <c r="B2" t="s">
        <v>48</v>
      </c>
      <c r="C2" t="s">
        <v>49</v>
      </c>
      <c r="D2" t="s">
        <v>50</v>
      </c>
      <c r="G2" t="s">
        <v>48</v>
      </c>
      <c r="H2" t="s">
        <v>49</v>
      </c>
      <c r="I2" t="s">
        <v>50</v>
      </c>
      <c r="L2" t="s">
        <v>48</v>
      </c>
      <c r="M2" t="s">
        <v>49</v>
      </c>
      <c r="N2" t="s">
        <v>50</v>
      </c>
      <c r="Q2" t="s">
        <v>49</v>
      </c>
      <c r="R2" t="s">
        <v>50</v>
      </c>
    </row>
    <row r="3" spans="1:18" x14ac:dyDescent="0.55000000000000004">
      <c r="A3">
        <v>2009</v>
      </c>
      <c r="D3">
        <f>'L3-2009'!$D$6</f>
        <v>11.7</v>
      </c>
      <c r="F3">
        <v>2009</v>
      </c>
      <c r="I3">
        <f>'L3-2009'!$E$6</f>
        <v>30.7</v>
      </c>
      <c r="K3">
        <v>2009</v>
      </c>
      <c r="N3">
        <f>'L3-2009'!$F$6</f>
        <v>51.5</v>
      </c>
      <c r="P3">
        <v>2009</v>
      </c>
      <c r="R3">
        <f>'L3-2009'!$G$6</f>
        <v>68.599999999999994</v>
      </c>
    </row>
    <row r="4" spans="1:18" x14ac:dyDescent="0.55000000000000004">
      <c r="A4">
        <v>2010</v>
      </c>
      <c r="B4">
        <f>'L1-2010'!$D$6</f>
        <v>6.3</v>
      </c>
      <c r="C4">
        <f>'L2-2010'!$D$6</f>
        <v>10.6</v>
      </c>
      <c r="D4">
        <f>'L3-2010'!$D$6</f>
        <v>12</v>
      </c>
      <c r="F4">
        <v>2010</v>
      </c>
      <c r="G4">
        <f>'L1-2010'!$E$6</f>
        <v>37.200000000000003</v>
      </c>
      <c r="H4">
        <f>'L2-2010'!$E$6</f>
        <v>31.8</v>
      </c>
      <c r="I4">
        <f>'L3-2010'!$E$6</f>
        <v>27.9</v>
      </c>
      <c r="K4">
        <v>2010</v>
      </c>
      <c r="L4">
        <f>'L1-2010'!$F$6</f>
        <v>76.099999999999994</v>
      </c>
      <c r="M4">
        <f>'L2-2010'!$F$6</f>
        <v>56.2</v>
      </c>
      <c r="N4">
        <f>'L3-2010'!$F$6</f>
        <v>46.2</v>
      </c>
      <c r="P4">
        <v>2010</v>
      </c>
      <c r="Q4">
        <f>'L2-2010'!$G$6</f>
        <v>79.099999999999994</v>
      </c>
      <c r="R4">
        <f>'L3-2010'!$G$6</f>
        <v>64.3</v>
      </c>
    </row>
    <row r="5" spans="1:18" x14ac:dyDescent="0.55000000000000004">
      <c r="A5">
        <v>2011</v>
      </c>
      <c r="B5">
        <f>'L1-2011'!$D$6</f>
        <v>9.9</v>
      </c>
      <c r="C5">
        <f>'L2-2011'!$D$6</f>
        <v>8.1999999999999993</v>
      </c>
      <c r="D5">
        <f>'L3-2011'!$D$6</f>
        <v>12.4</v>
      </c>
      <c r="F5">
        <v>2011</v>
      </c>
      <c r="G5">
        <f>'L1-2011'!$E$6</f>
        <v>43.2</v>
      </c>
      <c r="H5">
        <f>'L2-2011'!$E$6</f>
        <v>27.6</v>
      </c>
      <c r="I5">
        <f>'L3-2011'!$E$6</f>
        <v>28.9</v>
      </c>
      <c r="K5">
        <v>2011</v>
      </c>
      <c r="L5">
        <f>'L1-2011'!$F$6</f>
        <v>79.3</v>
      </c>
      <c r="M5">
        <f>'L2-2011'!$F$6</f>
        <v>53.5</v>
      </c>
      <c r="N5">
        <f>'L3-2011'!$F$6</f>
        <v>47.7</v>
      </c>
      <c r="P5">
        <v>2011</v>
      </c>
      <c r="Q5">
        <f>'L2-2011'!$G$6</f>
        <v>80.2</v>
      </c>
      <c r="R5">
        <f>'L3-2011'!$G$6</f>
        <v>65.900000000000006</v>
      </c>
    </row>
    <row r="6" spans="1:18" x14ac:dyDescent="0.55000000000000004">
      <c r="A6">
        <v>2012</v>
      </c>
      <c r="B6">
        <f>'L1-2012'!$D$6</f>
        <v>12.3</v>
      </c>
      <c r="C6">
        <f>'L2-2012'!$D$6</f>
        <v>8</v>
      </c>
      <c r="D6">
        <f>'L3-2012'!$D$6</f>
        <v>13.6</v>
      </c>
      <c r="F6">
        <v>2012</v>
      </c>
      <c r="G6">
        <f>'L1-2012'!$E$6</f>
        <v>47.2</v>
      </c>
      <c r="H6">
        <f>'L2-2012'!$E$6</f>
        <v>27.7</v>
      </c>
      <c r="I6">
        <f>'L3-2012'!$E$6</f>
        <v>32.1</v>
      </c>
      <c r="K6">
        <v>2012</v>
      </c>
      <c r="L6">
        <f>'L1-2012'!$F$6</f>
        <v>83.5</v>
      </c>
      <c r="M6">
        <f>'L2-2012'!$F$6</f>
        <v>54.8</v>
      </c>
      <c r="N6">
        <f>'L3-2012'!$F$6</f>
        <v>51.5</v>
      </c>
      <c r="P6">
        <v>2012</v>
      </c>
      <c r="Q6">
        <f>'L2-2012'!$G$6</f>
        <v>81.7</v>
      </c>
      <c r="R6">
        <f>'L3-2012'!$G$6</f>
        <v>69.7</v>
      </c>
    </row>
    <row r="7" spans="1:18" x14ac:dyDescent="0.55000000000000004">
      <c r="A7">
        <v>2013</v>
      </c>
      <c r="B7">
        <f>'L1-2013'!$D$6</f>
        <v>11.6</v>
      </c>
      <c r="C7">
        <f>'L2-2013'!$D$6</f>
        <v>8.9</v>
      </c>
      <c r="D7">
        <f>'L3-2013'!$D$6</f>
        <v>14</v>
      </c>
      <c r="F7">
        <v>2013</v>
      </c>
      <c r="G7">
        <f>'L1-2013'!$E$6</f>
        <v>51.5</v>
      </c>
      <c r="H7">
        <f>'L2-2013'!$E$6</f>
        <v>29.6</v>
      </c>
      <c r="I7">
        <f>'L3-2013'!$E$6</f>
        <v>33.299999999999997</v>
      </c>
      <c r="K7">
        <v>2013</v>
      </c>
      <c r="L7">
        <f>'L1-2013'!$F$6</f>
        <v>90.9</v>
      </c>
      <c r="M7">
        <f>'L2-2013'!$F$6</f>
        <v>52.4</v>
      </c>
      <c r="N7">
        <f>'L3-2013'!$F$6</f>
        <v>53.1</v>
      </c>
      <c r="P7">
        <v>2013</v>
      </c>
      <c r="Q7">
        <f>'L2-2013'!$G$6</f>
        <v>78.8</v>
      </c>
      <c r="R7">
        <f>'L3-2013'!$G$6</f>
        <v>71</v>
      </c>
    </row>
    <row r="8" spans="1:18" x14ac:dyDescent="0.55000000000000004">
      <c r="A8">
        <v>2014</v>
      </c>
      <c r="B8">
        <f>'L1-2014'!$D$6</f>
        <v>8.6</v>
      </c>
      <c r="C8">
        <f>'L2-2014'!$D$6</f>
        <v>12</v>
      </c>
      <c r="D8">
        <f>'L3-2014'!$D$6</f>
        <v>16.100000000000001</v>
      </c>
      <c r="F8">
        <v>2014</v>
      </c>
      <c r="G8">
        <f>'L1-2014'!$E$6</f>
        <v>53.9</v>
      </c>
      <c r="H8">
        <f>'L2-2014'!$E$6</f>
        <v>38.6</v>
      </c>
      <c r="I8">
        <f>'L3-2014'!$E$6</f>
        <v>38.799999999999997</v>
      </c>
      <c r="K8">
        <v>2014</v>
      </c>
      <c r="L8">
        <f>'L1-2014'!$F$6</f>
        <v>91.6</v>
      </c>
      <c r="M8">
        <f>'L2-2014'!$F$6</f>
        <v>64.599999999999994</v>
      </c>
      <c r="N8">
        <f>'L3-2014'!$F$6</f>
        <v>61.2</v>
      </c>
      <c r="P8">
        <v>2014</v>
      </c>
      <c r="Q8">
        <f>'L2-2014'!$G$6</f>
        <v>89.9</v>
      </c>
      <c r="R8">
        <f>'L3-2014'!$G$6</f>
        <v>79.099999999999994</v>
      </c>
    </row>
    <row r="9" spans="1:18" x14ac:dyDescent="0.55000000000000004">
      <c r="A9">
        <v>2015</v>
      </c>
      <c r="B9">
        <f>'L1-2015'!$D$6</f>
        <v>19.899999999999999</v>
      </c>
      <c r="C9">
        <f>'L2-2015'!$D$6</f>
        <v>16.7</v>
      </c>
      <c r="D9">
        <f>'L3-2015'!$D$6</f>
        <v>17.3</v>
      </c>
      <c r="F9">
        <v>2015</v>
      </c>
      <c r="G9">
        <f>'L1-2015'!$E$6</f>
        <v>51.7</v>
      </c>
      <c r="H9">
        <f>'L2-2015'!$E$6</f>
        <v>42.4</v>
      </c>
      <c r="I9">
        <f>'L3-2015'!$E$6</f>
        <v>40.200000000000003</v>
      </c>
      <c r="K9">
        <v>2015</v>
      </c>
      <c r="L9">
        <f>'L1-2015'!$F$6</f>
        <v>87.8</v>
      </c>
      <c r="M9">
        <f>'L2-2015'!$F$6</f>
        <v>66.3</v>
      </c>
      <c r="N9">
        <f>'L3-2015'!$F$6</f>
        <v>62.3</v>
      </c>
      <c r="P9">
        <v>2015</v>
      </c>
      <c r="Q9">
        <f>'L2-2015'!$G$6</f>
        <v>89.6</v>
      </c>
      <c r="R9">
        <f>'L3-2015'!$G$6</f>
        <v>80.8</v>
      </c>
    </row>
    <row r="10" spans="1:18" x14ac:dyDescent="0.55000000000000004">
      <c r="A10">
        <v>2016</v>
      </c>
      <c r="B10">
        <f>'L1-2016'!$D$6</f>
        <v>12.2</v>
      </c>
      <c r="C10">
        <f>'L2-2016'!$D$6</f>
        <v>18.899999999999999</v>
      </c>
      <c r="D10" s="4">
        <f>'L3-2016'!$D$6</f>
        <v>18.5</v>
      </c>
      <c r="F10">
        <v>2016</v>
      </c>
      <c r="G10">
        <f>'L1-2016'!$E$6</f>
        <v>50.7</v>
      </c>
      <c r="H10">
        <f>'L2-2016'!$E$6</f>
        <v>43.3</v>
      </c>
      <c r="I10" s="4">
        <f>'L3-2016'!$E$6</f>
        <v>43.3</v>
      </c>
      <c r="K10">
        <v>2016</v>
      </c>
      <c r="L10">
        <f>'L1-2016'!$F$6</f>
        <v>90</v>
      </c>
      <c r="M10">
        <f>'L2-2016'!$F$6</f>
        <v>67.3</v>
      </c>
      <c r="N10" s="4">
        <f>'L3-2016'!$F$6</f>
        <v>65.3</v>
      </c>
      <c r="P10">
        <v>2016</v>
      </c>
      <c r="Q10">
        <f>'L2-2016'!$G$6</f>
        <v>88.6</v>
      </c>
      <c r="R10">
        <f>'L3-2016'!$G$6</f>
        <v>82.9</v>
      </c>
    </row>
    <row r="11" spans="1:18" x14ac:dyDescent="0.55000000000000004">
      <c r="A11">
        <v>2017</v>
      </c>
      <c r="B11">
        <f>'L1-2017'!$D$6</f>
        <v>26.4</v>
      </c>
      <c r="C11">
        <f>'L2-2017'!$D$6</f>
        <v>20.3</v>
      </c>
      <c r="D11" s="4">
        <f>'L3-2017'!$D$6</f>
        <v>17.8</v>
      </c>
      <c r="F11">
        <v>2017</v>
      </c>
      <c r="G11">
        <f>'L1-2017'!$E$6</f>
        <v>61.3</v>
      </c>
      <c r="H11">
        <f>'L2-2017'!$E$6</f>
        <v>46.2</v>
      </c>
      <c r="I11" s="4">
        <f>'L3-2017'!$E$6</f>
        <v>43.6</v>
      </c>
      <c r="K11">
        <v>2017</v>
      </c>
      <c r="L11">
        <f>'L1-2017'!$F$6</f>
        <v>95.1</v>
      </c>
      <c r="M11">
        <f>'L2-2017'!$F$6</f>
        <v>70.599999999999994</v>
      </c>
      <c r="N11" s="4">
        <f>'L3-2017'!$F$6</f>
        <v>65.8</v>
      </c>
      <c r="P11">
        <v>2017</v>
      </c>
      <c r="Q11">
        <f>'L2-2017'!$G$6</f>
        <v>91.1</v>
      </c>
      <c r="R11">
        <f>'L3-2017'!$G$6</f>
        <v>83.2</v>
      </c>
    </row>
    <row r="12" spans="1:18" x14ac:dyDescent="0.55000000000000004">
      <c r="A12">
        <v>2018</v>
      </c>
      <c r="B12">
        <f>'L1-2018'!$D$6</f>
        <v>27.3</v>
      </c>
      <c r="C12">
        <f>'L2-2018'!$D$6</f>
        <v>20.399999999999999</v>
      </c>
      <c r="D12" s="4">
        <f>'L3-2018'!$D$6</f>
        <v>18.600000000000001</v>
      </c>
      <c r="F12">
        <v>2018</v>
      </c>
      <c r="G12">
        <f>'L1-2018'!$E$6</f>
        <v>65.7</v>
      </c>
      <c r="H12">
        <f>'L2-2018'!$E$6</f>
        <v>45.1</v>
      </c>
      <c r="I12" s="4">
        <f>'L3-2018'!$E$6</f>
        <v>44.7</v>
      </c>
      <c r="K12">
        <v>2018</v>
      </c>
      <c r="L12">
        <f>'L1-2018'!$F$6</f>
        <v>94.4</v>
      </c>
      <c r="M12">
        <f>'L2-2018'!$F$6</f>
        <v>69.099999999999994</v>
      </c>
      <c r="N12" s="4">
        <f>'L3-2018'!$F$6</f>
        <v>67.5</v>
      </c>
      <c r="P12">
        <v>2018</v>
      </c>
      <c r="Q12">
        <f>'L2-2018'!$G$6</f>
        <v>88.7</v>
      </c>
      <c r="R12">
        <f>'L3-2018'!$G$6</f>
        <v>84.3</v>
      </c>
    </row>
    <row r="13" spans="1:18" x14ac:dyDescent="0.55000000000000004">
      <c r="A13">
        <v>2019</v>
      </c>
      <c r="B13">
        <f>'L1-2019'!$D$6</f>
        <v>25.5</v>
      </c>
      <c r="C13">
        <f>'L2-2019'!$D$6</f>
        <v>19.399999999999999</v>
      </c>
      <c r="D13" s="4">
        <f>'L3-2019'!$D$6</f>
        <v>18.8</v>
      </c>
      <c r="F13">
        <v>2019</v>
      </c>
      <c r="G13">
        <f>'L1-2019'!$E$6</f>
        <v>64.5</v>
      </c>
      <c r="H13">
        <f>'L2-2019'!$E$6</f>
        <v>45.5</v>
      </c>
      <c r="I13" s="4">
        <f>'L3-2019'!$E$6</f>
        <v>45.5</v>
      </c>
      <c r="K13">
        <v>2019</v>
      </c>
      <c r="L13">
        <f>'L1-2019'!$F$6</f>
        <v>93.6</v>
      </c>
      <c r="M13">
        <f>'L2-2019'!$F$6</f>
        <v>69.7</v>
      </c>
      <c r="N13" s="4">
        <f>'L3-2019'!$F$6</f>
        <v>67.900000000000006</v>
      </c>
      <c r="P13">
        <v>2019</v>
      </c>
      <c r="Q13">
        <f>'L2-2019'!$G$6</f>
        <v>88.7</v>
      </c>
      <c r="R13">
        <f>'L3-2019'!$G$6</f>
        <v>84.4</v>
      </c>
    </row>
    <row r="14" spans="1:18" x14ac:dyDescent="0.55000000000000004">
      <c r="A14">
        <v>2020</v>
      </c>
      <c r="B14">
        <f>'L1-2020'!$D$6</f>
        <v>29.1</v>
      </c>
      <c r="C14">
        <f>'L2-2020'!$D$6</f>
        <v>24.5</v>
      </c>
      <c r="D14" s="4">
        <f>'L3-2020'!$D$6</f>
        <v>24.1</v>
      </c>
      <c r="F14">
        <v>2020</v>
      </c>
      <c r="G14">
        <f>'L1-2020'!$E$6</f>
        <v>66.2</v>
      </c>
      <c r="H14">
        <f>'L2-2020'!$E$6</f>
        <v>51.2</v>
      </c>
      <c r="I14" s="4">
        <f>'L3-2020'!$E$6</f>
        <v>53.7</v>
      </c>
      <c r="K14">
        <v>2020</v>
      </c>
      <c r="L14">
        <f>'L1-2020'!$F$6</f>
        <v>94.9</v>
      </c>
      <c r="M14">
        <f>'L2-2020'!$F$6</f>
        <v>75.7</v>
      </c>
      <c r="N14" s="4">
        <f>'L3-2020'!$F$6</f>
        <v>76.400000000000006</v>
      </c>
      <c r="P14">
        <v>2020</v>
      </c>
      <c r="Q14">
        <f>'L2-2020'!$G$6</f>
        <v>95.8</v>
      </c>
      <c r="R14">
        <f>'L3-2020'!$G$6</f>
        <v>91.2</v>
      </c>
    </row>
    <row r="16" spans="1:18" x14ac:dyDescent="0.55000000000000004">
      <c r="A16" s="1" t="s">
        <v>3</v>
      </c>
      <c r="B16" t="s">
        <v>54</v>
      </c>
      <c r="F16" s="1" t="s">
        <v>51</v>
      </c>
      <c r="G16" t="s">
        <v>54</v>
      </c>
      <c r="K16" s="1" t="s">
        <v>55</v>
      </c>
      <c r="L16" t="s">
        <v>54</v>
      </c>
      <c r="P16" s="1" t="s">
        <v>82</v>
      </c>
      <c r="Q16" t="s">
        <v>54</v>
      </c>
    </row>
    <row r="17" spans="1:18" x14ac:dyDescent="0.55000000000000004">
      <c r="B17" t="s">
        <v>48</v>
      </c>
      <c r="C17" t="s">
        <v>49</v>
      </c>
      <c r="D17" t="s">
        <v>50</v>
      </c>
      <c r="G17" t="s">
        <v>48</v>
      </c>
      <c r="H17" t="s">
        <v>49</v>
      </c>
      <c r="I17" t="s">
        <v>50</v>
      </c>
      <c r="L17" t="s">
        <v>48</v>
      </c>
      <c r="M17" t="s">
        <v>49</v>
      </c>
      <c r="N17" t="s">
        <v>50</v>
      </c>
      <c r="Q17" t="s">
        <v>49</v>
      </c>
      <c r="R17" t="s">
        <v>50</v>
      </c>
    </row>
    <row r="18" spans="1:18" x14ac:dyDescent="0.55000000000000004">
      <c r="A18">
        <v>2009</v>
      </c>
      <c r="D18">
        <f>'L3-2009'!$D$5</f>
        <v>12.6</v>
      </c>
      <c r="F18">
        <v>2009</v>
      </c>
      <c r="I18">
        <f>'L3-2009'!$E$5</f>
        <v>32.799999999999997</v>
      </c>
      <c r="K18">
        <v>2009</v>
      </c>
      <c r="N18">
        <f>'L3-2009'!$F$5</f>
        <v>54.2</v>
      </c>
      <c r="P18">
        <v>2009</v>
      </c>
      <c r="R18">
        <f>'L3-2009'!$G$5</f>
        <v>72.400000000000006</v>
      </c>
    </row>
    <row r="19" spans="1:18" x14ac:dyDescent="0.55000000000000004">
      <c r="A19">
        <v>2010</v>
      </c>
      <c r="B19">
        <f>'L1-2010'!$D$5</f>
        <v>9.1999999999999993</v>
      </c>
      <c r="C19">
        <f>'L2-2010'!$D$5</f>
        <v>14.3</v>
      </c>
      <c r="D19">
        <f>'L3-2010'!$D$5</f>
        <v>12.9</v>
      </c>
      <c r="F19">
        <v>2010</v>
      </c>
      <c r="G19">
        <f>'L1-2010'!$E$5</f>
        <v>43.8</v>
      </c>
      <c r="H19">
        <f>'L2-2010'!$E$5</f>
        <v>38.9</v>
      </c>
      <c r="I19">
        <f>'L3-2010'!$E$5</f>
        <v>30.4</v>
      </c>
      <c r="K19">
        <v>2010</v>
      </c>
      <c r="L19">
        <f>'L1-2010'!$F$5</f>
        <v>81.400000000000006</v>
      </c>
      <c r="M19">
        <f>'L2-2010'!$F$5</f>
        <v>63.6</v>
      </c>
      <c r="N19">
        <f>'L3-2010'!$F$5</f>
        <v>50.1</v>
      </c>
      <c r="P19">
        <v>2010</v>
      </c>
      <c r="Q19">
        <f>'L2-2010'!$G$5</f>
        <v>84.1</v>
      </c>
      <c r="R19">
        <f>'L3-2010'!$G$5</f>
        <v>68.900000000000006</v>
      </c>
    </row>
    <row r="20" spans="1:18" x14ac:dyDescent="0.55000000000000004">
      <c r="A20">
        <v>2011</v>
      </c>
      <c r="B20">
        <f>'L1-2011'!$D$5</f>
        <v>14.9</v>
      </c>
      <c r="C20">
        <f>'L2-2011'!$D$5</f>
        <v>10.7</v>
      </c>
      <c r="D20">
        <f>'L3-2011'!$D$5</f>
        <v>13.6</v>
      </c>
      <c r="F20">
        <v>2011</v>
      </c>
      <c r="G20">
        <f>'L1-2011'!$E$5</f>
        <v>52.2</v>
      </c>
      <c r="H20">
        <f>'L2-2011'!$E$5</f>
        <v>33.1</v>
      </c>
      <c r="I20">
        <f>'L3-2011'!$E$5</f>
        <v>31.5</v>
      </c>
      <c r="K20">
        <v>2011</v>
      </c>
      <c r="L20">
        <f>'L1-2011'!$F$5</f>
        <v>84.1</v>
      </c>
      <c r="M20">
        <f>'L2-2011'!$F$5</f>
        <v>59.5</v>
      </c>
      <c r="N20">
        <f>'L3-2011'!$F$5</f>
        <v>51.4</v>
      </c>
      <c r="P20">
        <v>2011</v>
      </c>
      <c r="Q20">
        <f>'L2-2011'!$G$5</f>
        <v>83.7</v>
      </c>
      <c r="R20">
        <f>'L3-2011'!$G$5</f>
        <v>69.7</v>
      </c>
    </row>
    <row r="21" spans="1:18" x14ac:dyDescent="0.55000000000000004">
      <c r="A21">
        <v>2012</v>
      </c>
      <c r="B21">
        <f>'L1-2012'!$D$5</f>
        <v>17.600000000000001</v>
      </c>
      <c r="C21">
        <f>'L2-2012'!$D$5</f>
        <v>10.5</v>
      </c>
      <c r="D21">
        <f>'L3-2012'!$D$5</f>
        <v>15.1</v>
      </c>
      <c r="F21">
        <v>2012</v>
      </c>
      <c r="G21">
        <f>'L1-2012'!$E$5</f>
        <v>55.4</v>
      </c>
      <c r="H21">
        <f>'L2-2012'!$E$5</f>
        <v>33</v>
      </c>
      <c r="I21">
        <f>'L3-2012'!$E$5</f>
        <v>35.1</v>
      </c>
      <c r="K21">
        <v>2012</v>
      </c>
      <c r="L21">
        <f>'L1-2012'!$F$5</f>
        <v>88.6</v>
      </c>
      <c r="M21">
        <f>'L2-2012'!$F$5</f>
        <v>60.7</v>
      </c>
      <c r="N21">
        <f>'L3-2012'!$F$5</f>
        <v>55.3</v>
      </c>
      <c r="P21">
        <v>2012</v>
      </c>
      <c r="Q21">
        <f>'L2-2012'!$G$5</f>
        <v>85.5</v>
      </c>
      <c r="R21">
        <f>'L3-2012'!$G$5</f>
        <v>73.400000000000006</v>
      </c>
    </row>
    <row r="22" spans="1:18" x14ac:dyDescent="0.55000000000000004">
      <c r="A22">
        <v>2013</v>
      </c>
      <c r="B22">
        <f>'L1-2013'!$D$5</f>
        <v>16.100000000000001</v>
      </c>
      <c r="C22">
        <f>'L2-2013'!$D$5</f>
        <v>12.8</v>
      </c>
      <c r="D22">
        <f>'L3-2013'!$D$5</f>
        <v>15.4</v>
      </c>
      <c r="F22">
        <v>2013</v>
      </c>
      <c r="G22">
        <f>'L1-2013'!$E$5</f>
        <v>57.6</v>
      </c>
      <c r="H22">
        <f>'L2-2013'!$E$5</f>
        <v>37.5</v>
      </c>
      <c r="I22">
        <f>'L3-2013'!$E$5</f>
        <v>36.4</v>
      </c>
      <c r="K22">
        <v>2013</v>
      </c>
      <c r="L22">
        <f>'L1-2013'!$F$5</f>
        <v>93.4</v>
      </c>
      <c r="M22">
        <f>'L2-2013'!$F$5</f>
        <v>60.4</v>
      </c>
      <c r="N22">
        <f>'L3-2013'!$F$5</f>
        <v>57</v>
      </c>
      <c r="P22">
        <v>2013</v>
      </c>
      <c r="Q22">
        <f>'L2-2013'!$G$5</f>
        <v>84</v>
      </c>
      <c r="R22">
        <f>'L3-2013'!$G$5</f>
        <v>74.7</v>
      </c>
    </row>
    <row r="23" spans="1:18" x14ac:dyDescent="0.55000000000000004">
      <c r="A23">
        <v>2014</v>
      </c>
      <c r="B23">
        <f>'L1-2014'!$D$5</f>
        <v>10.4</v>
      </c>
      <c r="C23">
        <f>'L2-2014'!$D$5</f>
        <v>15.3</v>
      </c>
      <c r="D23">
        <f>'L3-2014'!$D$5</f>
        <v>17.399999999999999</v>
      </c>
      <c r="F23">
        <v>2014</v>
      </c>
      <c r="G23">
        <f>'L1-2014'!$E$5</f>
        <v>64.3</v>
      </c>
      <c r="H23">
        <f>'L2-2014'!$E$5</f>
        <v>46.2</v>
      </c>
      <c r="I23">
        <f>'L3-2014'!$E$5</f>
        <v>41.9</v>
      </c>
      <c r="K23">
        <v>2014</v>
      </c>
      <c r="L23">
        <f>'L1-2014'!$F$5</f>
        <v>94.8</v>
      </c>
      <c r="M23">
        <f>'L2-2014'!$F$5</f>
        <v>71.7</v>
      </c>
      <c r="N23">
        <f>'L3-2014'!$F$5</f>
        <v>64.900000000000006</v>
      </c>
      <c r="P23">
        <v>2014</v>
      </c>
      <c r="Q23">
        <f>'L2-2014'!$G$5</f>
        <v>92.9</v>
      </c>
      <c r="R23">
        <f>'L3-2014'!$G$5</f>
        <v>82.1</v>
      </c>
    </row>
    <row r="24" spans="1:18" x14ac:dyDescent="0.55000000000000004">
      <c r="A24">
        <v>2015</v>
      </c>
      <c r="B24">
        <f>'L1-2015'!$D$5</f>
        <v>25.5</v>
      </c>
      <c r="C24">
        <f>'L2-2015'!$D$5</f>
        <v>19</v>
      </c>
      <c r="D24">
        <f>'L3-2015'!$D$5</f>
        <v>18.8</v>
      </c>
      <c r="F24">
        <v>2015</v>
      </c>
      <c r="G24">
        <f>'L1-2015'!$E$5</f>
        <v>61.7</v>
      </c>
      <c r="H24">
        <f>'L2-2015'!$E$5</f>
        <v>48.2</v>
      </c>
      <c r="I24">
        <f>'L3-2015'!$E$5</f>
        <v>43</v>
      </c>
      <c r="K24">
        <v>2015</v>
      </c>
      <c r="L24">
        <f>'L1-2015'!$F$5</f>
        <v>92.1</v>
      </c>
      <c r="M24">
        <f>'L2-2015'!$F$5</f>
        <v>72.2</v>
      </c>
      <c r="N24">
        <f>'L3-2015'!$F$5</f>
        <v>65.7</v>
      </c>
      <c r="P24">
        <v>2015</v>
      </c>
      <c r="Q24">
        <f>'L2-2015'!$G$5</f>
        <v>92.2</v>
      </c>
      <c r="R24">
        <f>'L3-2015'!$G$5</f>
        <v>83.9</v>
      </c>
    </row>
    <row r="25" spans="1:18" x14ac:dyDescent="0.55000000000000004">
      <c r="A25">
        <v>2016</v>
      </c>
      <c r="B25">
        <f>'L1-2016'!$D$5</f>
        <v>14.7</v>
      </c>
      <c r="C25">
        <f>'L2-2016'!$D$5</f>
        <v>21.9</v>
      </c>
      <c r="D25">
        <f>'L3-2016'!$D$5</f>
        <v>20.5</v>
      </c>
      <c r="F25">
        <v>2016</v>
      </c>
      <c r="G25">
        <f>'L1-2016'!$E$5</f>
        <v>55.2</v>
      </c>
      <c r="H25">
        <f>'L2-2016'!$E$5</f>
        <v>48.7</v>
      </c>
      <c r="I25">
        <f>'L3-2016'!$E$5</f>
        <v>47.1</v>
      </c>
      <c r="K25">
        <v>2016</v>
      </c>
      <c r="L25">
        <f>'L1-2016'!$F$5</f>
        <v>90.4</v>
      </c>
      <c r="M25">
        <f>'L2-2016'!$F$5</f>
        <v>72.099999999999994</v>
      </c>
      <c r="N25">
        <f>'L3-2016'!$F$5</f>
        <v>69.5</v>
      </c>
      <c r="P25">
        <v>2016</v>
      </c>
      <c r="Q25">
        <f>'L2-2016'!$G$5</f>
        <v>90.9</v>
      </c>
      <c r="R25">
        <f>'L3-2016'!$G$5</f>
        <v>85.8</v>
      </c>
    </row>
    <row r="26" spans="1:18" x14ac:dyDescent="0.55000000000000004">
      <c r="A26">
        <v>2017</v>
      </c>
      <c r="B26">
        <f>'L1-2017'!$D$5</f>
        <v>35.1</v>
      </c>
      <c r="C26">
        <f>'L2-2017'!$D$5</f>
        <v>23.2</v>
      </c>
      <c r="D26">
        <f>'L3-2017'!$D$5</f>
        <v>19.8</v>
      </c>
      <c r="F26">
        <v>2017</v>
      </c>
      <c r="G26">
        <f>'L1-2017'!$E$5</f>
        <v>74.5</v>
      </c>
      <c r="H26">
        <f>'L2-2017'!$E$5</f>
        <v>53.3</v>
      </c>
      <c r="I26">
        <f>'L3-2017'!$E$5</f>
        <v>47.5</v>
      </c>
      <c r="K26">
        <v>2017</v>
      </c>
      <c r="L26">
        <f>'L1-2017'!$F$5</f>
        <v>98.6</v>
      </c>
      <c r="M26">
        <f>'L2-2017'!$F$5</f>
        <v>76.7</v>
      </c>
      <c r="N26">
        <f>'L3-2017'!$F$5</f>
        <v>69.900000000000006</v>
      </c>
      <c r="P26">
        <v>2017</v>
      </c>
      <c r="Q26">
        <f>'L2-2017'!$G$5</f>
        <v>93.5</v>
      </c>
      <c r="R26">
        <f>'L3-2017'!$G$5</f>
        <v>86.2</v>
      </c>
    </row>
    <row r="27" spans="1:18" x14ac:dyDescent="0.55000000000000004">
      <c r="A27">
        <v>2018</v>
      </c>
      <c r="B27">
        <f>'L1-2018'!$D$5</f>
        <v>35</v>
      </c>
      <c r="C27">
        <f>'L2-2018'!$D$5</f>
        <v>23.6</v>
      </c>
      <c r="D27">
        <f>'L3-2018'!$D$5</f>
        <v>21.3</v>
      </c>
      <c r="F27">
        <v>2018</v>
      </c>
      <c r="G27">
        <f>'L1-2018'!$E$5</f>
        <v>73.3</v>
      </c>
      <c r="H27">
        <f>'L2-2018'!$E$5</f>
        <v>50.9</v>
      </c>
      <c r="I27">
        <f>'L3-2018'!$E$5</f>
        <v>49.6</v>
      </c>
      <c r="K27">
        <v>2018</v>
      </c>
      <c r="L27">
        <f>'L1-2018'!$F$5</f>
        <v>96.9</v>
      </c>
      <c r="M27">
        <f>'L2-2018'!$F$5</f>
        <v>75.2</v>
      </c>
      <c r="N27">
        <f>'L3-2018'!$F$5</f>
        <v>72.900000000000006</v>
      </c>
      <c r="P27">
        <v>2018</v>
      </c>
      <c r="Q27">
        <f>'L2-2018'!$G$5</f>
        <v>92.2</v>
      </c>
      <c r="R27">
        <f>'L3-2018'!$G$5</f>
        <v>88.2</v>
      </c>
    </row>
    <row r="28" spans="1:18" x14ac:dyDescent="0.55000000000000004">
      <c r="A28">
        <v>2019</v>
      </c>
      <c r="B28">
        <f>'L1-2019'!$D$5</f>
        <v>32.299999999999997</v>
      </c>
      <c r="C28">
        <f>'L2-2019'!$D$5</f>
        <v>20.8</v>
      </c>
      <c r="D28">
        <f>'L3-2019'!$D$5</f>
        <v>21.2</v>
      </c>
      <c r="F28">
        <v>2019</v>
      </c>
      <c r="G28">
        <f>'L1-2019'!$E$5</f>
        <v>73</v>
      </c>
      <c r="H28">
        <f>'L2-2019'!$E$5</f>
        <v>47</v>
      </c>
      <c r="I28">
        <f>'L3-2019'!$E$5</f>
        <v>50</v>
      </c>
      <c r="K28">
        <v>2019</v>
      </c>
      <c r="L28">
        <f>'L1-2019'!$F$5</f>
        <v>96.1</v>
      </c>
      <c r="M28">
        <f>'L2-2019'!$F$5</f>
        <v>70.900000000000006</v>
      </c>
      <c r="N28">
        <f>'L3-2019'!$F$5</f>
        <v>72.5</v>
      </c>
      <c r="P28">
        <v>2019</v>
      </c>
      <c r="Q28">
        <f>'L2-2019'!$G$5</f>
        <v>90.7</v>
      </c>
      <c r="R28">
        <f>'L3-2019'!$G$5</f>
        <v>87.9</v>
      </c>
    </row>
    <row r="29" spans="1:18" x14ac:dyDescent="0.55000000000000004">
      <c r="A29">
        <v>2020</v>
      </c>
      <c r="B29">
        <f>'L1-2020'!$D$5</f>
        <v>40.6</v>
      </c>
      <c r="C29">
        <f>'L2-2020'!$D$5</f>
        <v>29.9</v>
      </c>
      <c r="D29">
        <f>'L3-2020'!$D$5</f>
        <v>27</v>
      </c>
      <c r="F29">
        <v>2020</v>
      </c>
      <c r="G29">
        <f>'L1-2020'!$E$5</f>
        <v>77.599999999999994</v>
      </c>
      <c r="H29">
        <f>'L2-2020'!$E$5</f>
        <v>56</v>
      </c>
      <c r="I29">
        <f>'L3-2020'!$E$5</f>
        <v>58.3</v>
      </c>
      <c r="K29">
        <v>2020</v>
      </c>
      <c r="L29">
        <f>'L1-2020'!$F$5</f>
        <v>98.2</v>
      </c>
      <c r="M29">
        <f>'L2-2020'!$F$5</f>
        <v>79.099999999999994</v>
      </c>
      <c r="N29">
        <f>'L3-2020'!$F$5</f>
        <v>80.3</v>
      </c>
      <c r="P29">
        <v>2020</v>
      </c>
      <c r="Q29">
        <f>'L2-2020'!$G$5</f>
        <v>96.8</v>
      </c>
      <c r="R29">
        <f>'L3-2020'!$G$5</f>
        <v>93.4</v>
      </c>
    </row>
    <row r="31" spans="1:18" x14ac:dyDescent="0.55000000000000004">
      <c r="A31" s="1" t="s">
        <v>3</v>
      </c>
      <c r="B31" t="s">
        <v>53</v>
      </c>
      <c r="F31" s="1" t="s">
        <v>51</v>
      </c>
      <c r="G31" t="s">
        <v>53</v>
      </c>
      <c r="K31" s="1" t="s">
        <v>55</v>
      </c>
      <c r="L31" t="s">
        <v>53</v>
      </c>
      <c r="P31" s="1" t="s">
        <v>82</v>
      </c>
      <c r="Q31" t="s">
        <v>53</v>
      </c>
    </row>
    <row r="32" spans="1:18" x14ac:dyDescent="0.55000000000000004">
      <c r="B32" t="s">
        <v>48</v>
      </c>
      <c r="C32" t="s">
        <v>49</v>
      </c>
      <c r="D32" t="s">
        <v>50</v>
      </c>
      <c r="G32" t="s">
        <v>48</v>
      </c>
      <c r="H32" t="s">
        <v>49</v>
      </c>
      <c r="I32" t="s">
        <v>50</v>
      </c>
      <c r="L32" t="s">
        <v>48</v>
      </c>
      <c r="M32" t="s">
        <v>49</v>
      </c>
      <c r="N32" t="s">
        <v>50</v>
      </c>
      <c r="Q32" t="s">
        <v>49</v>
      </c>
      <c r="R32" t="s">
        <v>50</v>
      </c>
    </row>
    <row r="33" spans="1:18" x14ac:dyDescent="0.55000000000000004">
      <c r="A33">
        <v>2009</v>
      </c>
      <c r="D33">
        <f>'L3-2009'!$D$4</f>
        <v>10.3</v>
      </c>
      <c r="F33">
        <v>2009</v>
      </c>
      <c r="I33">
        <f>'L3-2009'!$E$4</f>
        <v>27.9</v>
      </c>
      <c r="K33">
        <v>2009</v>
      </c>
      <c r="N33">
        <f>'L3-2009'!$F$4</f>
        <v>47.7</v>
      </c>
      <c r="P33">
        <v>2009</v>
      </c>
      <c r="R33">
        <f>'L3-2010'!$G$4</f>
        <v>57.8</v>
      </c>
    </row>
    <row r="34" spans="1:18" x14ac:dyDescent="0.55000000000000004">
      <c r="A34">
        <v>2010</v>
      </c>
      <c r="B34">
        <f>'L1-2010'!$D$4</f>
        <v>4.7</v>
      </c>
      <c r="C34">
        <f>'L2-2010'!$D$4</f>
        <v>7.5</v>
      </c>
      <c r="D34">
        <f>'L3-2010'!$D$4</f>
        <v>10.6</v>
      </c>
      <c r="F34">
        <v>2010</v>
      </c>
      <c r="G34">
        <f>'L1-2010'!$E$4</f>
        <v>33.200000000000003</v>
      </c>
      <c r="H34">
        <f>'L2-2010'!$E$4</f>
        <v>25.7</v>
      </c>
      <c r="I34">
        <f>'L3-2010'!$E$4</f>
        <v>24.3</v>
      </c>
      <c r="K34">
        <v>2010</v>
      </c>
      <c r="L34">
        <f>'L1-2010'!$F$4</f>
        <v>73</v>
      </c>
      <c r="M34">
        <f>'L2-2010'!$F$4</f>
        <v>49.9</v>
      </c>
      <c r="N34">
        <f>'L3-2010'!$F$4</f>
        <v>40.799999999999997</v>
      </c>
      <c r="P34">
        <v>2010</v>
      </c>
      <c r="Q34">
        <f>'L2-2010'!$G$4</f>
        <v>74.8</v>
      </c>
      <c r="R34">
        <f>'L3-2010'!$G$4</f>
        <v>57.8</v>
      </c>
    </row>
    <row r="35" spans="1:18" x14ac:dyDescent="0.55000000000000004">
      <c r="A35">
        <v>2011</v>
      </c>
      <c r="B35">
        <f>'L1-2011'!$D$4</f>
        <v>5.4</v>
      </c>
      <c r="C35">
        <f>'L2-2011'!$D$4</f>
        <v>5.8</v>
      </c>
      <c r="D35">
        <f>'L3-2011'!$D$4</f>
        <v>10.7</v>
      </c>
      <c r="F35">
        <v>2011</v>
      </c>
      <c r="G35">
        <f>'L1-2011'!$E$4</f>
        <v>35.5</v>
      </c>
      <c r="H35">
        <f>'L2-2011'!$E$4</f>
        <v>22.1</v>
      </c>
      <c r="I35">
        <f>'L3-2011'!$E$4</f>
        <v>25.4</v>
      </c>
      <c r="K35">
        <v>2011</v>
      </c>
      <c r="L35">
        <f>'L1-2011'!$F$4</f>
        <v>75.099999999999994</v>
      </c>
      <c r="M35">
        <f>'L2-2011'!$F$4</f>
        <v>47.5</v>
      </c>
      <c r="N35">
        <f>'L3-2011'!$F$4</f>
        <v>42.7</v>
      </c>
      <c r="P35">
        <v>2011</v>
      </c>
      <c r="Q35">
        <f>'L2-2011'!$G$4</f>
        <v>76.7</v>
      </c>
      <c r="R35">
        <f>'L3-2011'!$G$4</f>
        <v>60.7</v>
      </c>
    </row>
    <row r="36" spans="1:18" x14ac:dyDescent="0.55000000000000004">
      <c r="A36">
        <v>2012</v>
      </c>
      <c r="B36">
        <f>'L1-2012'!$D$4</f>
        <v>7.7</v>
      </c>
      <c r="C36">
        <f>'L2-2012'!$D$4</f>
        <v>5.5</v>
      </c>
      <c r="D36">
        <f>'L3-2012'!$D$4</f>
        <v>11.5</v>
      </c>
      <c r="F36">
        <v>2012</v>
      </c>
      <c r="G36">
        <f>'L1-2012'!$E$4</f>
        <v>40.1</v>
      </c>
      <c r="H36">
        <f>'L2-2012'!$E$4</f>
        <v>22.3</v>
      </c>
      <c r="I36">
        <f>'L3-2012'!$E$4</f>
        <v>27.8</v>
      </c>
      <c r="K36">
        <v>2012</v>
      </c>
      <c r="L36">
        <f>'L1-2012'!$F$4</f>
        <v>79.2</v>
      </c>
      <c r="M36">
        <f>'L2-2012'!$F$4</f>
        <v>49</v>
      </c>
      <c r="N36">
        <f>'L3-2012'!$F$4</f>
        <v>46.2</v>
      </c>
      <c r="P36">
        <v>2012</v>
      </c>
      <c r="Q36">
        <f>'L2-2012'!$G$4</f>
        <v>78</v>
      </c>
      <c r="R36">
        <f>'L3-2012'!$G$4</f>
        <v>64.3</v>
      </c>
    </row>
    <row r="37" spans="1:18" x14ac:dyDescent="0.55000000000000004">
      <c r="A37">
        <v>2013</v>
      </c>
      <c r="B37">
        <f>'L1-2013'!$D$4</f>
        <v>7.8</v>
      </c>
      <c r="C37">
        <f>'L2-2013'!$D$4</f>
        <v>5.3</v>
      </c>
      <c r="D37">
        <f>'L3-2013'!$D$4</f>
        <v>12</v>
      </c>
      <c r="F37">
        <v>2013</v>
      </c>
      <c r="G37">
        <f>'L1-2013'!$E$4</f>
        <v>46.3</v>
      </c>
      <c r="H37">
        <f>'L2-2013'!$E$4</f>
        <v>22</v>
      </c>
      <c r="I37">
        <f>'L3-2013'!$E$4</f>
        <v>28.9</v>
      </c>
      <c r="K37">
        <v>2013</v>
      </c>
      <c r="L37">
        <f>'L1-2013'!$F$4</f>
        <v>88.7</v>
      </c>
      <c r="M37">
        <f>'L2-2013'!$F$4</f>
        <v>44.7</v>
      </c>
      <c r="N37">
        <f>'L3-2013'!$F$4</f>
        <v>47.6</v>
      </c>
      <c r="P37">
        <v>2013</v>
      </c>
      <c r="Q37">
        <f>'L2-2013'!$G$4</f>
        <v>73.8</v>
      </c>
      <c r="R37">
        <f>'L3-2013'!$G$4</f>
        <v>65.8</v>
      </c>
    </row>
    <row r="38" spans="1:18" x14ac:dyDescent="0.55000000000000004">
      <c r="A38">
        <v>2014</v>
      </c>
      <c r="B38">
        <f>'L1-2014'!$D$4</f>
        <v>7</v>
      </c>
      <c r="C38">
        <f>'L2-2014'!$D$4</f>
        <v>8</v>
      </c>
      <c r="D38">
        <f>'L3-2014'!$D$4</f>
        <v>14.1</v>
      </c>
      <c r="F38">
        <v>2014</v>
      </c>
      <c r="G38">
        <f>'L1-2014'!$E$4</f>
        <v>44.5</v>
      </c>
      <c r="H38">
        <f>'L2-2014'!$E$4</f>
        <v>29.2</v>
      </c>
      <c r="I38">
        <f>'L3-2014'!$E$4</f>
        <v>34</v>
      </c>
      <c r="K38">
        <v>2014</v>
      </c>
      <c r="L38">
        <f>'L1-2014'!$F$4</f>
        <v>88.7</v>
      </c>
      <c r="M38">
        <f>'L2-2014'!$F$4</f>
        <v>56</v>
      </c>
      <c r="N38">
        <f>'L3-2014'!$F$4</f>
        <v>55.8</v>
      </c>
      <c r="P38">
        <v>2014</v>
      </c>
      <c r="Q38">
        <f>'L2-2014'!$G$4</f>
        <v>86.1</v>
      </c>
      <c r="R38">
        <f>'L3-2014'!$G$4</f>
        <v>74.599999999999994</v>
      </c>
    </row>
    <row r="39" spans="1:18" x14ac:dyDescent="0.55000000000000004">
      <c r="A39">
        <v>2015</v>
      </c>
      <c r="B39">
        <f>'L1-2015'!$D$4</f>
        <v>14.8</v>
      </c>
      <c r="C39">
        <f>'L2-2015'!$D$4</f>
        <v>13.9</v>
      </c>
      <c r="D39">
        <f>'L3-2015'!$D$4</f>
        <v>15</v>
      </c>
      <c r="F39">
        <v>2015</v>
      </c>
      <c r="G39">
        <f>'L1-2015'!$E$4</f>
        <v>42.5</v>
      </c>
      <c r="H39">
        <f>'L2-2015'!$E$4</f>
        <v>35.4</v>
      </c>
      <c r="I39">
        <f>'L3-2015'!$E$4</f>
        <v>35.799999999999997</v>
      </c>
      <c r="K39">
        <v>2015</v>
      </c>
      <c r="L39">
        <f>'L1-2015'!$F$4</f>
        <v>83.9</v>
      </c>
      <c r="M39">
        <f>'L2-2015'!$F$4</f>
        <v>59.2</v>
      </c>
      <c r="N39">
        <f>'L3-2015'!$F$4</f>
        <v>57.2</v>
      </c>
      <c r="P39">
        <v>2015</v>
      </c>
      <c r="Q39">
        <f>'L2-2015'!$G$4</f>
        <v>86.4</v>
      </c>
      <c r="R39">
        <f>'L3-2015'!$G$4</f>
        <v>76.099999999999994</v>
      </c>
    </row>
    <row r="40" spans="1:18" x14ac:dyDescent="0.55000000000000004">
      <c r="A40">
        <v>2016</v>
      </c>
      <c r="B40">
        <f>'L1-2016'!$D$4</f>
        <v>10.4</v>
      </c>
      <c r="C40">
        <f>'L2-2016'!$D$4</f>
        <v>14.9</v>
      </c>
      <c r="D40">
        <f>'L3-2016'!$D$4</f>
        <v>15.5</v>
      </c>
      <c r="F40">
        <v>2016</v>
      </c>
      <c r="G40">
        <f>'L1-2016'!$E$4</f>
        <v>47.4</v>
      </c>
      <c r="H40">
        <f>'L2-2016'!$E$4</f>
        <v>36.299999999999997</v>
      </c>
      <c r="I40">
        <f>'L3-2016'!$E$4</f>
        <v>37.5</v>
      </c>
      <c r="K40">
        <v>2016</v>
      </c>
      <c r="L40">
        <f>'L1-2016'!$F$4</f>
        <v>89.6</v>
      </c>
      <c r="M40">
        <f>'L2-2016'!$F$4</f>
        <v>60.9</v>
      </c>
      <c r="N40">
        <f>'L3-2016'!$F$4</f>
        <v>59</v>
      </c>
      <c r="P40">
        <v>2016</v>
      </c>
      <c r="Q40">
        <f>'L2-2016'!$G$4</f>
        <v>85.6</v>
      </c>
      <c r="R40">
        <f>'L3-2016'!$G$4</f>
        <v>78.400000000000006</v>
      </c>
    </row>
    <row r="41" spans="1:18" x14ac:dyDescent="0.55000000000000004">
      <c r="A41">
        <v>2017</v>
      </c>
      <c r="B41">
        <f>'L1-2017'!$D$4</f>
        <v>19.7</v>
      </c>
      <c r="C41">
        <f>'L2-2017'!$D$4</f>
        <v>16.899999999999999</v>
      </c>
      <c r="D41">
        <f>'L3-2017'!$D$4</f>
        <v>14.8</v>
      </c>
      <c r="F41">
        <v>2017</v>
      </c>
      <c r="G41">
        <f>'L1-2017'!$E$4</f>
        <v>51.1</v>
      </c>
      <c r="H41">
        <f>'L2-2017'!$E$4</f>
        <v>37.4</v>
      </c>
      <c r="I41">
        <f>'L3-2017'!$E$4</f>
        <v>37.799999999999997</v>
      </c>
      <c r="K41">
        <v>2017</v>
      </c>
      <c r="L41">
        <f>'L1-2017'!$F$4</f>
        <v>92.3</v>
      </c>
      <c r="M41">
        <f>'L2-2017'!$F$4</f>
        <v>63.3</v>
      </c>
      <c r="N41">
        <f>'L3-2017'!$F$4</f>
        <v>59.5</v>
      </c>
      <c r="P41">
        <v>2017</v>
      </c>
      <c r="Q41">
        <f>'L2-2017'!$G$4</f>
        <v>88.2</v>
      </c>
      <c r="R41">
        <f>'L3-2017'!$G$4</f>
        <v>78.7</v>
      </c>
    </row>
    <row r="42" spans="1:18" x14ac:dyDescent="0.55000000000000004">
      <c r="A42">
        <v>2018</v>
      </c>
      <c r="B42">
        <f>'L1-2018'!$D$4</f>
        <v>21.5</v>
      </c>
      <c r="C42">
        <f>'L2-2018'!$D$4</f>
        <v>17.2</v>
      </c>
      <c r="D42">
        <f>'L3-2018'!$D$4</f>
        <v>14.7</v>
      </c>
      <c r="F42">
        <v>2018</v>
      </c>
      <c r="G42">
        <f>'L1-2018'!$E$4</f>
        <v>59.9</v>
      </c>
      <c r="H42">
        <f>'L2-2018'!$E$4</f>
        <v>39.4</v>
      </c>
      <c r="I42">
        <f>'L3-2018'!$E$4</f>
        <v>37.5</v>
      </c>
      <c r="K42">
        <v>2018</v>
      </c>
      <c r="L42">
        <f>'L1-2018'!$F$4</f>
        <v>92.5</v>
      </c>
      <c r="M42">
        <f>'L2-2018'!$F$4</f>
        <v>63.2</v>
      </c>
      <c r="N42">
        <f>'L3-2018'!$F$4</f>
        <v>59.5</v>
      </c>
      <c r="P42">
        <v>2018</v>
      </c>
      <c r="Q42">
        <f>'L2-2018'!$G$4</f>
        <v>85.2</v>
      </c>
      <c r="R42">
        <f>'L3-2018'!$G$4</f>
        <v>78.7</v>
      </c>
    </row>
    <row r="43" spans="1:18" x14ac:dyDescent="0.55000000000000004">
      <c r="A43">
        <v>2019</v>
      </c>
      <c r="B43">
        <f>'L1-2019'!$D$4</f>
        <v>19.100000000000001</v>
      </c>
      <c r="C43">
        <f>'L2-2019'!$D$4</f>
        <v>18.2</v>
      </c>
      <c r="D43">
        <f>'L3-2019'!$D$4</f>
        <v>15.2</v>
      </c>
      <c r="F43">
        <v>2019</v>
      </c>
      <c r="G43">
        <f>'L1-2019'!$E$4</f>
        <v>56.4</v>
      </c>
      <c r="H43">
        <f>'L2-2019'!$E$4</f>
        <v>44.2</v>
      </c>
      <c r="I43">
        <f>'L3-2019'!$E$4</f>
        <v>38.5</v>
      </c>
      <c r="K43">
        <v>2019</v>
      </c>
      <c r="L43">
        <f>'L1-2019'!$F$4</f>
        <v>91.3</v>
      </c>
      <c r="M43">
        <f>'L2-2019'!$F$4</f>
        <v>68.599999999999994</v>
      </c>
      <c r="N43">
        <f>'L3-2019'!$F$4</f>
        <v>60.9</v>
      </c>
      <c r="P43">
        <v>2019</v>
      </c>
      <c r="Q43">
        <f>'L2-2019'!$G$4</f>
        <v>89.9</v>
      </c>
      <c r="R43">
        <f>'L3-2019'!$G$4</f>
        <v>78.900000000000006</v>
      </c>
    </row>
    <row r="44" spans="1:18" x14ac:dyDescent="0.55000000000000004">
      <c r="A44">
        <v>2020</v>
      </c>
      <c r="B44">
        <f>'L1-2020'!$D$4</f>
        <v>18.8</v>
      </c>
      <c r="C44">
        <f>'L2-2020'!$D$4</f>
        <v>18.100000000000001</v>
      </c>
      <c r="D44">
        <f>'L3-2020'!$D$4</f>
        <v>19.7</v>
      </c>
      <c r="F44">
        <v>2020</v>
      </c>
      <c r="G44">
        <f>'L1-2020'!$E$4</f>
        <v>55.9</v>
      </c>
      <c r="H44">
        <f>'L2-2020'!$E$4</f>
        <v>45.5</v>
      </c>
      <c r="I44">
        <f>'L3-2020'!$E$4</f>
        <v>46.5</v>
      </c>
      <c r="K44">
        <v>2020</v>
      </c>
      <c r="L44">
        <f>'L1-2020'!$F$4</f>
        <v>92</v>
      </c>
      <c r="M44">
        <f>'L2-2020'!$F$4</f>
        <v>71.7</v>
      </c>
      <c r="N44">
        <f>'L3-2020'!$F$4</f>
        <v>70.400000000000006</v>
      </c>
      <c r="P44">
        <v>2020</v>
      </c>
      <c r="Q44">
        <f>'L2-2020'!$G$4</f>
        <v>94.7</v>
      </c>
      <c r="R44">
        <f>'L3-2020'!$G$4</f>
        <v>87.8</v>
      </c>
    </row>
    <row r="47" spans="1:18" x14ac:dyDescent="0.55000000000000004">
      <c r="B47" s="1" t="s">
        <v>50</v>
      </c>
    </row>
    <row r="48" spans="1:18" x14ac:dyDescent="0.55000000000000004">
      <c r="B48" t="s">
        <v>3</v>
      </c>
      <c r="C48" t="s">
        <v>98</v>
      </c>
      <c r="D48" t="s">
        <v>99</v>
      </c>
      <c r="E48" t="s">
        <v>97</v>
      </c>
    </row>
    <row r="49" spans="1:5" x14ac:dyDescent="0.55000000000000004">
      <c r="A49">
        <v>2009</v>
      </c>
      <c r="B49">
        <f t="shared" ref="B49:B60" si="0">D3</f>
        <v>11.7</v>
      </c>
      <c r="C49">
        <f t="shared" ref="C49:C60" si="1">I3</f>
        <v>30.7</v>
      </c>
      <c r="D49">
        <f t="shared" ref="D49:D60" si="2">N3</f>
        <v>51.5</v>
      </c>
      <c r="E49">
        <f t="shared" ref="E49:E60" si="3">R3</f>
        <v>68.599999999999994</v>
      </c>
    </row>
    <row r="50" spans="1:5" x14ac:dyDescent="0.55000000000000004">
      <c r="A50">
        <v>2010</v>
      </c>
      <c r="B50">
        <f t="shared" si="0"/>
        <v>12</v>
      </c>
      <c r="C50">
        <f t="shared" si="1"/>
        <v>27.9</v>
      </c>
      <c r="D50">
        <f t="shared" si="2"/>
        <v>46.2</v>
      </c>
      <c r="E50">
        <f t="shared" si="3"/>
        <v>64.3</v>
      </c>
    </row>
    <row r="51" spans="1:5" x14ac:dyDescent="0.55000000000000004">
      <c r="A51">
        <v>2011</v>
      </c>
      <c r="B51">
        <f t="shared" si="0"/>
        <v>12.4</v>
      </c>
      <c r="C51">
        <f t="shared" si="1"/>
        <v>28.9</v>
      </c>
      <c r="D51">
        <f t="shared" si="2"/>
        <v>47.7</v>
      </c>
      <c r="E51">
        <f t="shared" si="3"/>
        <v>65.900000000000006</v>
      </c>
    </row>
    <row r="52" spans="1:5" x14ac:dyDescent="0.55000000000000004">
      <c r="A52">
        <v>2012</v>
      </c>
      <c r="B52">
        <f t="shared" si="0"/>
        <v>13.6</v>
      </c>
      <c r="C52">
        <f t="shared" si="1"/>
        <v>32.1</v>
      </c>
      <c r="D52">
        <f t="shared" si="2"/>
        <v>51.5</v>
      </c>
      <c r="E52">
        <f t="shared" si="3"/>
        <v>69.7</v>
      </c>
    </row>
    <row r="53" spans="1:5" x14ac:dyDescent="0.55000000000000004">
      <c r="A53">
        <v>2013</v>
      </c>
      <c r="B53">
        <f t="shared" si="0"/>
        <v>14</v>
      </c>
      <c r="C53">
        <f t="shared" si="1"/>
        <v>33.299999999999997</v>
      </c>
      <c r="D53">
        <f t="shared" si="2"/>
        <v>53.1</v>
      </c>
      <c r="E53">
        <f t="shared" si="3"/>
        <v>71</v>
      </c>
    </row>
    <row r="54" spans="1:5" x14ac:dyDescent="0.55000000000000004">
      <c r="A54">
        <v>2014</v>
      </c>
      <c r="B54">
        <f t="shared" si="0"/>
        <v>16.100000000000001</v>
      </c>
      <c r="C54">
        <f t="shared" si="1"/>
        <v>38.799999999999997</v>
      </c>
      <c r="D54">
        <f t="shared" si="2"/>
        <v>61.2</v>
      </c>
      <c r="E54">
        <f t="shared" si="3"/>
        <v>79.099999999999994</v>
      </c>
    </row>
    <row r="55" spans="1:5" x14ac:dyDescent="0.55000000000000004">
      <c r="A55">
        <v>2015</v>
      </c>
      <c r="B55">
        <f t="shared" si="0"/>
        <v>17.3</v>
      </c>
      <c r="C55">
        <f t="shared" si="1"/>
        <v>40.200000000000003</v>
      </c>
      <c r="D55">
        <f t="shared" si="2"/>
        <v>62.3</v>
      </c>
      <c r="E55">
        <f t="shared" si="3"/>
        <v>80.8</v>
      </c>
    </row>
    <row r="56" spans="1:5" x14ac:dyDescent="0.55000000000000004">
      <c r="A56">
        <v>2016</v>
      </c>
      <c r="B56">
        <f t="shared" si="0"/>
        <v>18.5</v>
      </c>
      <c r="C56">
        <f t="shared" si="1"/>
        <v>43.3</v>
      </c>
      <c r="D56">
        <f t="shared" si="2"/>
        <v>65.3</v>
      </c>
      <c r="E56">
        <f t="shared" si="3"/>
        <v>82.9</v>
      </c>
    </row>
    <row r="57" spans="1:5" x14ac:dyDescent="0.55000000000000004">
      <c r="A57">
        <v>2017</v>
      </c>
      <c r="B57">
        <f t="shared" si="0"/>
        <v>17.8</v>
      </c>
      <c r="C57">
        <f t="shared" si="1"/>
        <v>43.6</v>
      </c>
      <c r="D57">
        <f t="shared" si="2"/>
        <v>65.8</v>
      </c>
      <c r="E57">
        <f t="shared" si="3"/>
        <v>83.2</v>
      </c>
    </row>
    <row r="58" spans="1:5" x14ac:dyDescent="0.55000000000000004">
      <c r="A58">
        <v>2018</v>
      </c>
      <c r="B58">
        <f t="shared" si="0"/>
        <v>18.600000000000001</v>
      </c>
      <c r="C58">
        <f t="shared" si="1"/>
        <v>44.7</v>
      </c>
      <c r="D58">
        <f t="shared" si="2"/>
        <v>67.5</v>
      </c>
      <c r="E58">
        <f t="shared" si="3"/>
        <v>84.3</v>
      </c>
    </row>
    <row r="59" spans="1:5" x14ac:dyDescent="0.55000000000000004">
      <c r="A59">
        <v>2019</v>
      </c>
      <c r="B59">
        <f t="shared" si="0"/>
        <v>18.8</v>
      </c>
      <c r="C59">
        <f t="shared" si="1"/>
        <v>45.5</v>
      </c>
      <c r="D59">
        <f t="shared" si="2"/>
        <v>67.900000000000006</v>
      </c>
      <c r="E59">
        <f t="shared" si="3"/>
        <v>84.4</v>
      </c>
    </row>
    <row r="60" spans="1:5" x14ac:dyDescent="0.55000000000000004">
      <c r="A60">
        <v>2020</v>
      </c>
      <c r="B60">
        <f t="shared" si="0"/>
        <v>24.1</v>
      </c>
      <c r="C60">
        <f t="shared" si="1"/>
        <v>53.7</v>
      </c>
      <c r="D60">
        <f t="shared" si="2"/>
        <v>76.400000000000006</v>
      </c>
      <c r="E60">
        <f t="shared" si="3"/>
        <v>91.2</v>
      </c>
    </row>
    <row r="63" spans="1:5" x14ac:dyDescent="0.55000000000000004">
      <c r="B63" s="1" t="s">
        <v>49</v>
      </c>
    </row>
    <row r="64" spans="1:5" x14ac:dyDescent="0.55000000000000004">
      <c r="B64" t="s">
        <v>3</v>
      </c>
      <c r="C64" t="s">
        <v>98</v>
      </c>
      <c r="D64" t="s">
        <v>99</v>
      </c>
      <c r="E64" t="s">
        <v>97</v>
      </c>
    </row>
    <row r="65" spans="1:5" x14ac:dyDescent="0.55000000000000004">
      <c r="A65">
        <v>2010</v>
      </c>
      <c r="B65">
        <f t="shared" ref="B65:B75" si="4">C4</f>
        <v>10.6</v>
      </c>
      <c r="C65">
        <f t="shared" ref="C65:C75" si="5">H4</f>
        <v>31.8</v>
      </c>
      <c r="D65">
        <f t="shared" ref="D65:D75" si="6">M4</f>
        <v>56.2</v>
      </c>
      <c r="E65">
        <f t="shared" ref="E65:E75" si="7">Q4</f>
        <v>79.099999999999994</v>
      </c>
    </row>
    <row r="66" spans="1:5" x14ac:dyDescent="0.55000000000000004">
      <c r="A66">
        <v>2011</v>
      </c>
      <c r="B66">
        <f t="shared" si="4"/>
        <v>8.1999999999999993</v>
      </c>
      <c r="C66">
        <f t="shared" si="5"/>
        <v>27.6</v>
      </c>
      <c r="D66">
        <f t="shared" si="6"/>
        <v>53.5</v>
      </c>
      <c r="E66">
        <f t="shared" si="7"/>
        <v>80.2</v>
      </c>
    </row>
    <row r="67" spans="1:5" x14ac:dyDescent="0.55000000000000004">
      <c r="A67">
        <v>2012</v>
      </c>
      <c r="B67">
        <f t="shared" si="4"/>
        <v>8</v>
      </c>
      <c r="C67">
        <f t="shared" si="5"/>
        <v>27.7</v>
      </c>
      <c r="D67">
        <f t="shared" si="6"/>
        <v>54.8</v>
      </c>
      <c r="E67">
        <f t="shared" si="7"/>
        <v>81.7</v>
      </c>
    </row>
    <row r="68" spans="1:5" x14ac:dyDescent="0.55000000000000004">
      <c r="A68">
        <v>2013</v>
      </c>
      <c r="B68">
        <f t="shared" si="4"/>
        <v>8.9</v>
      </c>
      <c r="C68">
        <f t="shared" si="5"/>
        <v>29.6</v>
      </c>
      <c r="D68">
        <f t="shared" si="6"/>
        <v>52.4</v>
      </c>
      <c r="E68">
        <f t="shared" si="7"/>
        <v>78.8</v>
      </c>
    </row>
    <row r="69" spans="1:5" x14ac:dyDescent="0.55000000000000004">
      <c r="A69">
        <v>2014</v>
      </c>
      <c r="B69">
        <f t="shared" si="4"/>
        <v>12</v>
      </c>
      <c r="C69">
        <f t="shared" si="5"/>
        <v>38.6</v>
      </c>
      <c r="D69">
        <f t="shared" si="6"/>
        <v>64.599999999999994</v>
      </c>
      <c r="E69">
        <f t="shared" si="7"/>
        <v>89.9</v>
      </c>
    </row>
    <row r="70" spans="1:5" x14ac:dyDescent="0.55000000000000004">
      <c r="A70">
        <v>2015</v>
      </c>
      <c r="B70">
        <f t="shared" si="4"/>
        <v>16.7</v>
      </c>
      <c r="C70">
        <f t="shared" si="5"/>
        <v>42.4</v>
      </c>
      <c r="D70">
        <f t="shared" si="6"/>
        <v>66.3</v>
      </c>
      <c r="E70">
        <f t="shared" si="7"/>
        <v>89.6</v>
      </c>
    </row>
    <row r="71" spans="1:5" x14ac:dyDescent="0.55000000000000004">
      <c r="A71">
        <v>2016</v>
      </c>
      <c r="B71">
        <f t="shared" si="4"/>
        <v>18.899999999999999</v>
      </c>
      <c r="C71">
        <f t="shared" si="5"/>
        <v>43.3</v>
      </c>
      <c r="D71">
        <f t="shared" si="6"/>
        <v>67.3</v>
      </c>
      <c r="E71">
        <f t="shared" si="7"/>
        <v>88.6</v>
      </c>
    </row>
    <row r="72" spans="1:5" x14ac:dyDescent="0.55000000000000004">
      <c r="A72">
        <v>2017</v>
      </c>
      <c r="B72">
        <f t="shared" si="4"/>
        <v>20.3</v>
      </c>
      <c r="C72">
        <f t="shared" si="5"/>
        <v>46.2</v>
      </c>
      <c r="D72">
        <f t="shared" si="6"/>
        <v>70.599999999999994</v>
      </c>
      <c r="E72">
        <f t="shared" si="7"/>
        <v>91.1</v>
      </c>
    </row>
    <row r="73" spans="1:5" x14ac:dyDescent="0.55000000000000004">
      <c r="A73">
        <v>2018</v>
      </c>
      <c r="B73">
        <f t="shared" si="4"/>
        <v>20.399999999999999</v>
      </c>
      <c r="C73">
        <f t="shared" si="5"/>
        <v>45.1</v>
      </c>
      <c r="D73">
        <f t="shared" si="6"/>
        <v>69.099999999999994</v>
      </c>
      <c r="E73">
        <f t="shared" si="7"/>
        <v>88.7</v>
      </c>
    </row>
    <row r="74" spans="1:5" x14ac:dyDescent="0.55000000000000004">
      <c r="A74">
        <v>2019</v>
      </c>
      <c r="B74">
        <f t="shared" si="4"/>
        <v>19.399999999999999</v>
      </c>
      <c r="C74">
        <f t="shared" si="5"/>
        <v>45.5</v>
      </c>
      <c r="D74">
        <f t="shared" si="6"/>
        <v>69.7</v>
      </c>
      <c r="E74">
        <f t="shared" si="7"/>
        <v>88.7</v>
      </c>
    </row>
    <row r="75" spans="1:5" x14ac:dyDescent="0.55000000000000004">
      <c r="A75">
        <v>2020</v>
      </c>
      <c r="B75">
        <f t="shared" si="4"/>
        <v>24.5</v>
      </c>
      <c r="C75">
        <f t="shared" si="5"/>
        <v>51.2</v>
      </c>
      <c r="D75">
        <f t="shared" si="6"/>
        <v>75.7</v>
      </c>
      <c r="E75">
        <f t="shared" si="7"/>
        <v>95.8</v>
      </c>
    </row>
    <row r="81" spans="1:4" x14ac:dyDescent="0.55000000000000004">
      <c r="B81" s="1" t="s">
        <v>48</v>
      </c>
    </row>
    <row r="82" spans="1:4" x14ac:dyDescent="0.55000000000000004">
      <c r="B82" t="s">
        <v>3</v>
      </c>
      <c r="C82" t="s">
        <v>98</v>
      </c>
      <c r="D82" t="s">
        <v>99</v>
      </c>
    </row>
    <row r="83" spans="1:4" x14ac:dyDescent="0.55000000000000004">
      <c r="A83">
        <v>2010</v>
      </c>
      <c r="B83">
        <f>B4</f>
        <v>6.3</v>
      </c>
      <c r="C83">
        <f>G4</f>
        <v>37.200000000000003</v>
      </c>
      <c r="D83">
        <f>L4</f>
        <v>76.099999999999994</v>
      </c>
    </row>
    <row r="84" spans="1:4" x14ac:dyDescent="0.55000000000000004">
      <c r="A84">
        <v>2011</v>
      </c>
      <c r="B84">
        <f t="shared" ref="B84:B93" si="8">B5</f>
        <v>9.9</v>
      </c>
      <c r="C84">
        <f t="shared" ref="C84:C93" si="9">G5</f>
        <v>43.2</v>
      </c>
      <c r="D84">
        <f t="shared" ref="D84:D93" si="10">L5</f>
        <v>79.3</v>
      </c>
    </row>
    <row r="85" spans="1:4" x14ac:dyDescent="0.55000000000000004">
      <c r="A85">
        <v>2012</v>
      </c>
      <c r="B85">
        <f t="shared" si="8"/>
        <v>12.3</v>
      </c>
      <c r="C85">
        <f t="shared" si="9"/>
        <v>47.2</v>
      </c>
      <c r="D85">
        <f t="shared" si="10"/>
        <v>83.5</v>
      </c>
    </row>
    <row r="86" spans="1:4" x14ac:dyDescent="0.55000000000000004">
      <c r="A86">
        <v>2013</v>
      </c>
      <c r="B86">
        <f t="shared" si="8"/>
        <v>11.6</v>
      </c>
      <c r="C86">
        <f t="shared" si="9"/>
        <v>51.5</v>
      </c>
      <c r="D86">
        <f t="shared" si="10"/>
        <v>90.9</v>
      </c>
    </row>
    <row r="87" spans="1:4" x14ac:dyDescent="0.55000000000000004">
      <c r="A87">
        <v>2014</v>
      </c>
      <c r="B87">
        <f t="shared" si="8"/>
        <v>8.6</v>
      </c>
      <c r="C87">
        <f t="shared" si="9"/>
        <v>53.9</v>
      </c>
      <c r="D87">
        <f t="shared" si="10"/>
        <v>91.6</v>
      </c>
    </row>
    <row r="88" spans="1:4" x14ac:dyDescent="0.55000000000000004">
      <c r="A88">
        <v>2015</v>
      </c>
      <c r="B88">
        <f t="shared" si="8"/>
        <v>19.899999999999999</v>
      </c>
      <c r="C88">
        <f t="shared" si="9"/>
        <v>51.7</v>
      </c>
      <c r="D88">
        <f t="shared" si="10"/>
        <v>87.8</v>
      </c>
    </row>
    <row r="89" spans="1:4" x14ac:dyDescent="0.55000000000000004">
      <c r="A89">
        <v>2016</v>
      </c>
      <c r="B89">
        <f t="shared" si="8"/>
        <v>12.2</v>
      </c>
      <c r="C89">
        <f t="shared" si="9"/>
        <v>50.7</v>
      </c>
      <c r="D89">
        <f t="shared" si="10"/>
        <v>90</v>
      </c>
    </row>
    <row r="90" spans="1:4" x14ac:dyDescent="0.55000000000000004">
      <c r="A90">
        <v>2017</v>
      </c>
      <c r="B90">
        <f t="shared" si="8"/>
        <v>26.4</v>
      </c>
      <c r="C90">
        <f t="shared" si="9"/>
        <v>61.3</v>
      </c>
      <c r="D90">
        <f t="shared" si="10"/>
        <v>95.1</v>
      </c>
    </row>
    <row r="91" spans="1:4" x14ac:dyDescent="0.55000000000000004">
      <c r="A91">
        <v>2018</v>
      </c>
      <c r="B91">
        <f t="shared" si="8"/>
        <v>27.3</v>
      </c>
      <c r="C91">
        <f t="shared" si="9"/>
        <v>65.7</v>
      </c>
      <c r="D91">
        <f t="shared" si="10"/>
        <v>94.4</v>
      </c>
    </row>
    <row r="92" spans="1:4" x14ac:dyDescent="0.55000000000000004">
      <c r="A92">
        <v>2019</v>
      </c>
      <c r="B92">
        <f t="shared" si="8"/>
        <v>25.5</v>
      </c>
      <c r="C92">
        <f t="shared" si="9"/>
        <v>64.5</v>
      </c>
      <c r="D92">
        <f t="shared" si="10"/>
        <v>93.6</v>
      </c>
    </row>
    <row r="93" spans="1:4" x14ac:dyDescent="0.55000000000000004">
      <c r="A93">
        <v>2020</v>
      </c>
      <c r="B93">
        <f t="shared" si="8"/>
        <v>29.1</v>
      </c>
      <c r="C93">
        <f t="shared" si="9"/>
        <v>66.2</v>
      </c>
      <c r="D93">
        <f t="shared" si="10"/>
        <v>94.9</v>
      </c>
    </row>
    <row r="96" spans="1:4" x14ac:dyDescent="0.55000000000000004">
      <c r="B96" s="1" t="s">
        <v>48</v>
      </c>
    </row>
    <row r="97" spans="1:14" x14ac:dyDescent="0.55000000000000004">
      <c r="B97" s="1" t="s">
        <v>3</v>
      </c>
      <c r="D97" s="1" t="s">
        <v>51</v>
      </c>
      <c r="F97" s="1" t="s">
        <v>55</v>
      </c>
      <c r="K97" s="1" t="s">
        <v>3</v>
      </c>
      <c r="L97" s="1" t="s">
        <v>51</v>
      </c>
      <c r="M97" s="1" t="s">
        <v>55</v>
      </c>
    </row>
    <row r="98" spans="1:14" x14ac:dyDescent="0.55000000000000004">
      <c r="A98" s="1"/>
      <c r="B98" t="s">
        <v>87</v>
      </c>
      <c r="C98" t="s">
        <v>88</v>
      </c>
      <c r="D98" t="s">
        <v>87</v>
      </c>
      <c r="E98" t="s">
        <v>88</v>
      </c>
      <c r="F98" t="s">
        <v>87</v>
      </c>
      <c r="G98" t="s">
        <v>88</v>
      </c>
    </row>
    <row r="99" spans="1:14" x14ac:dyDescent="0.55000000000000004">
      <c r="A99">
        <v>2009</v>
      </c>
    </row>
    <row r="100" spans="1:14" x14ac:dyDescent="0.55000000000000004">
      <c r="A100">
        <v>2010</v>
      </c>
      <c r="B100">
        <f t="shared" ref="B100:B110" si="11">B19</f>
        <v>9.1999999999999993</v>
      </c>
      <c r="C100">
        <f t="shared" ref="C100:C110" si="12">B34</f>
        <v>4.7</v>
      </c>
      <c r="D100">
        <f t="shared" ref="D100:D110" si="13">G19</f>
        <v>43.8</v>
      </c>
      <c r="E100">
        <f t="shared" ref="E100:E110" si="14">G34</f>
        <v>33.200000000000003</v>
      </c>
      <c r="F100">
        <f t="shared" ref="F100:F110" si="15">L19</f>
        <v>81.400000000000006</v>
      </c>
      <c r="G100">
        <f t="shared" ref="G100:G110" si="16">L34</f>
        <v>73</v>
      </c>
      <c r="K100" s="8">
        <f t="shared" ref="K100:K108" si="17">B100-C100</f>
        <v>4.4999999999999991</v>
      </c>
      <c r="L100" s="8">
        <f t="shared" ref="L100:L108" si="18">D100-E100</f>
        <v>10.599999999999994</v>
      </c>
      <c r="M100" s="8">
        <f t="shared" ref="M100:M108" si="19">F100-G100</f>
        <v>8.4000000000000057</v>
      </c>
    </row>
    <row r="101" spans="1:14" x14ac:dyDescent="0.55000000000000004">
      <c r="A101">
        <v>2011</v>
      </c>
      <c r="B101">
        <f t="shared" si="11"/>
        <v>14.9</v>
      </c>
      <c r="C101">
        <f t="shared" si="12"/>
        <v>5.4</v>
      </c>
      <c r="D101">
        <f t="shared" si="13"/>
        <v>52.2</v>
      </c>
      <c r="E101">
        <f t="shared" si="14"/>
        <v>35.5</v>
      </c>
      <c r="F101">
        <f t="shared" si="15"/>
        <v>84.1</v>
      </c>
      <c r="G101">
        <f t="shared" si="16"/>
        <v>75.099999999999994</v>
      </c>
      <c r="K101" s="8">
        <f t="shared" si="17"/>
        <v>9.5</v>
      </c>
      <c r="L101" s="8">
        <f t="shared" si="18"/>
        <v>16.700000000000003</v>
      </c>
      <c r="M101" s="8">
        <f t="shared" si="19"/>
        <v>9</v>
      </c>
    </row>
    <row r="102" spans="1:14" x14ac:dyDescent="0.55000000000000004">
      <c r="A102">
        <v>2012</v>
      </c>
      <c r="B102">
        <f t="shared" si="11"/>
        <v>17.600000000000001</v>
      </c>
      <c r="C102">
        <f t="shared" si="12"/>
        <v>7.7</v>
      </c>
      <c r="D102">
        <f t="shared" si="13"/>
        <v>55.4</v>
      </c>
      <c r="E102">
        <f t="shared" si="14"/>
        <v>40.1</v>
      </c>
      <c r="F102">
        <f t="shared" si="15"/>
        <v>88.6</v>
      </c>
      <c r="G102">
        <f t="shared" si="16"/>
        <v>79.2</v>
      </c>
      <c r="K102" s="8">
        <f t="shared" si="17"/>
        <v>9.9000000000000021</v>
      </c>
      <c r="L102" s="8">
        <f t="shared" si="18"/>
        <v>15.299999999999997</v>
      </c>
      <c r="M102" s="8">
        <f t="shared" si="19"/>
        <v>9.3999999999999915</v>
      </c>
    </row>
    <row r="103" spans="1:14" x14ac:dyDescent="0.55000000000000004">
      <c r="A103">
        <v>2013</v>
      </c>
      <c r="B103">
        <f t="shared" si="11"/>
        <v>16.100000000000001</v>
      </c>
      <c r="C103">
        <f t="shared" si="12"/>
        <v>7.8</v>
      </c>
      <c r="D103">
        <f t="shared" si="13"/>
        <v>57.6</v>
      </c>
      <c r="E103">
        <f t="shared" si="14"/>
        <v>46.3</v>
      </c>
      <c r="F103">
        <f t="shared" si="15"/>
        <v>93.4</v>
      </c>
      <c r="G103">
        <f t="shared" si="16"/>
        <v>88.7</v>
      </c>
      <c r="K103" s="8">
        <f t="shared" si="17"/>
        <v>8.3000000000000007</v>
      </c>
      <c r="L103" s="8">
        <f t="shared" si="18"/>
        <v>11.300000000000004</v>
      </c>
      <c r="M103" s="8">
        <f t="shared" si="19"/>
        <v>4.7000000000000028</v>
      </c>
    </row>
    <row r="104" spans="1:14" x14ac:dyDescent="0.55000000000000004">
      <c r="A104">
        <v>2014</v>
      </c>
      <c r="B104">
        <f t="shared" si="11"/>
        <v>10.4</v>
      </c>
      <c r="C104">
        <f t="shared" si="12"/>
        <v>7</v>
      </c>
      <c r="D104">
        <f t="shared" si="13"/>
        <v>64.3</v>
      </c>
      <c r="E104">
        <f t="shared" si="14"/>
        <v>44.5</v>
      </c>
      <c r="F104">
        <f t="shared" si="15"/>
        <v>94.8</v>
      </c>
      <c r="G104">
        <f t="shared" si="16"/>
        <v>88.7</v>
      </c>
      <c r="K104" s="8">
        <f t="shared" si="17"/>
        <v>3.4000000000000004</v>
      </c>
      <c r="L104" s="8">
        <f t="shared" si="18"/>
        <v>19.799999999999997</v>
      </c>
      <c r="M104" s="8">
        <f t="shared" si="19"/>
        <v>6.0999999999999943</v>
      </c>
    </row>
    <row r="105" spans="1:14" x14ac:dyDescent="0.55000000000000004">
      <c r="A105">
        <v>2015</v>
      </c>
      <c r="B105">
        <f t="shared" si="11"/>
        <v>25.5</v>
      </c>
      <c r="C105">
        <f t="shared" si="12"/>
        <v>14.8</v>
      </c>
      <c r="D105">
        <f t="shared" si="13"/>
        <v>61.7</v>
      </c>
      <c r="E105">
        <f t="shared" si="14"/>
        <v>42.5</v>
      </c>
      <c r="F105">
        <f t="shared" si="15"/>
        <v>92.1</v>
      </c>
      <c r="G105">
        <f t="shared" si="16"/>
        <v>83.9</v>
      </c>
      <c r="K105" s="8">
        <f t="shared" si="17"/>
        <v>10.7</v>
      </c>
      <c r="L105" s="8">
        <f t="shared" si="18"/>
        <v>19.200000000000003</v>
      </c>
      <c r="M105" s="8">
        <f t="shared" si="19"/>
        <v>8.1999999999999886</v>
      </c>
    </row>
    <row r="106" spans="1:14" x14ac:dyDescent="0.55000000000000004">
      <c r="A106">
        <v>2016</v>
      </c>
      <c r="B106">
        <f t="shared" si="11"/>
        <v>14.7</v>
      </c>
      <c r="C106">
        <f t="shared" si="12"/>
        <v>10.4</v>
      </c>
      <c r="D106">
        <f t="shared" si="13"/>
        <v>55.2</v>
      </c>
      <c r="E106">
        <f t="shared" si="14"/>
        <v>47.4</v>
      </c>
      <c r="F106">
        <f t="shared" si="15"/>
        <v>90.4</v>
      </c>
      <c r="G106">
        <f t="shared" si="16"/>
        <v>89.6</v>
      </c>
      <c r="K106" s="8">
        <f t="shared" si="17"/>
        <v>4.2999999999999989</v>
      </c>
      <c r="L106" s="8">
        <f t="shared" si="18"/>
        <v>7.8000000000000043</v>
      </c>
      <c r="M106" s="8">
        <f t="shared" si="19"/>
        <v>0.80000000000001137</v>
      </c>
    </row>
    <row r="107" spans="1:14" x14ac:dyDescent="0.55000000000000004">
      <c r="A107">
        <v>2017</v>
      </c>
      <c r="B107">
        <f t="shared" si="11"/>
        <v>35.1</v>
      </c>
      <c r="C107">
        <f t="shared" si="12"/>
        <v>19.7</v>
      </c>
      <c r="D107">
        <f t="shared" si="13"/>
        <v>74.5</v>
      </c>
      <c r="E107">
        <f t="shared" si="14"/>
        <v>51.1</v>
      </c>
      <c r="F107">
        <f t="shared" si="15"/>
        <v>98.6</v>
      </c>
      <c r="G107">
        <f t="shared" si="16"/>
        <v>92.3</v>
      </c>
      <c r="K107" s="8">
        <f t="shared" si="17"/>
        <v>15.400000000000002</v>
      </c>
      <c r="L107" s="8">
        <f t="shared" si="18"/>
        <v>23.4</v>
      </c>
      <c r="M107" s="8">
        <f t="shared" si="19"/>
        <v>6.2999999999999972</v>
      </c>
    </row>
    <row r="108" spans="1:14" x14ac:dyDescent="0.55000000000000004">
      <c r="A108">
        <v>2018</v>
      </c>
      <c r="B108">
        <f t="shared" si="11"/>
        <v>35</v>
      </c>
      <c r="C108">
        <f t="shared" si="12"/>
        <v>21.5</v>
      </c>
      <c r="D108">
        <f t="shared" si="13"/>
        <v>73.3</v>
      </c>
      <c r="E108">
        <f t="shared" si="14"/>
        <v>59.9</v>
      </c>
      <c r="F108">
        <f t="shared" si="15"/>
        <v>96.9</v>
      </c>
      <c r="G108">
        <f t="shared" si="16"/>
        <v>92.5</v>
      </c>
      <c r="K108" s="8">
        <f t="shared" si="17"/>
        <v>13.5</v>
      </c>
      <c r="L108" s="8">
        <f t="shared" si="18"/>
        <v>13.399999999999999</v>
      </c>
      <c r="M108" s="8">
        <f t="shared" si="19"/>
        <v>4.4000000000000057</v>
      </c>
      <c r="N108" s="4"/>
    </row>
    <row r="109" spans="1:14" x14ac:dyDescent="0.55000000000000004">
      <c r="A109">
        <v>2019</v>
      </c>
      <c r="B109">
        <f t="shared" si="11"/>
        <v>32.299999999999997</v>
      </c>
      <c r="C109">
        <f t="shared" si="12"/>
        <v>19.100000000000001</v>
      </c>
      <c r="D109">
        <f t="shared" si="13"/>
        <v>73</v>
      </c>
      <c r="E109">
        <f t="shared" si="14"/>
        <v>56.4</v>
      </c>
      <c r="F109">
        <f t="shared" si="15"/>
        <v>96.1</v>
      </c>
      <c r="G109">
        <f t="shared" si="16"/>
        <v>91.3</v>
      </c>
      <c r="K109" s="8">
        <f>B109-C109</f>
        <v>13.199999999999996</v>
      </c>
      <c r="L109" s="8">
        <f>D109-E109</f>
        <v>16.600000000000001</v>
      </c>
      <c r="M109" s="8">
        <f>F109-G109</f>
        <v>4.7999999999999972</v>
      </c>
      <c r="N109" s="4"/>
    </row>
    <row r="110" spans="1:14" x14ac:dyDescent="0.55000000000000004">
      <c r="A110">
        <v>2020</v>
      </c>
      <c r="B110">
        <f t="shared" si="11"/>
        <v>40.6</v>
      </c>
      <c r="C110">
        <f t="shared" si="12"/>
        <v>18.8</v>
      </c>
      <c r="D110">
        <f t="shared" si="13"/>
        <v>77.599999999999994</v>
      </c>
      <c r="E110">
        <f t="shared" si="14"/>
        <v>55.9</v>
      </c>
      <c r="F110">
        <f t="shared" si="15"/>
        <v>98.2</v>
      </c>
      <c r="G110">
        <f t="shared" si="16"/>
        <v>92</v>
      </c>
      <c r="K110" s="8">
        <f>B110-C110</f>
        <v>21.8</v>
      </c>
      <c r="L110" s="8">
        <f>D110-E110</f>
        <v>21.699999999999996</v>
      </c>
      <c r="M110" s="8">
        <f>F110-G110</f>
        <v>6.2000000000000028</v>
      </c>
      <c r="N110" s="4"/>
    </row>
    <row r="111" spans="1:14" x14ac:dyDescent="0.55000000000000004">
      <c r="J111" t="s">
        <v>89</v>
      </c>
      <c r="K111" s="25">
        <f>MAX(K100:K110)</f>
        <v>21.8</v>
      </c>
      <c r="L111" s="25">
        <f t="shared" ref="L111:M111" si="20">MAX(L100:L110)</f>
        <v>23.4</v>
      </c>
      <c r="M111" s="25">
        <f t="shared" si="20"/>
        <v>9.3999999999999915</v>
      </c>
      <c r="N111" s="4"/>
    </row>
    <row r="112" spans="1:14" x14ac:dyDescent="0.55000000000000004">
      <c r="J112" t="s">
        <v>90</v>
      </c>
      <c r="K112" s="25">
        <f>MIN(K100:K110)</f>
        <v>3.4000000000000004</v>
      </c>
      <c r="L112" s="25">
        <f t="shared" ref="L112:M112" si="21">MIN(L100:L110)</f>
        <v>7.8000000000000043</v>
      </c>
      <c r="M112" s="25">
        <f t="shared" si="21"/>
        <v>0.80000000000001137</v>
      </c>
      <c r="N112" s="24"/>
    </row>
    <row r="113" spans="1:14" x14ac:dyDescent="0.55000000000000004">
      <c r="B113" s="1" t="s">
        <v>49</v>
      </c>
      <c r="K113" s="24"/>
      <c r="L113" s="24"/>
      <c r="M113" s="24"/>
      <c r="N113" s="24"/>
    </row>
    <row r="114" spans="1:14" x14ac:dyDescent="0.55000000000000004">
      <c r="B114" s="1" t="s">
        <v>3</v>
      </c>
      <c r="D114" s="1" t="s">
        <v>51</v>
      </c>
      <c r="F114" s="1" t="s">
        <v>55</v>
      </c>
      <c r="H114" s="1" t="s">
        <v>82</v>
      </c>
      <c r="N114" s="24"/>
    </row>
    <row r="115" spans="1:14" x14ac:dyDescent="0.55000000000000004">
      <c r="B115" t="s">
        <v>87</v>
      </c>
      <c r="C115" t="s">
        <v>88</v>
      </c>
      <c r="D115" t="s">
        <v>87</v>
      </c>
      <c r="E115" t="s">
        <v>88</v>
      </c>
      <c r="F115" t="s">
        <v>87</v>
      </c>
      <c r="G115" t="s">
        <v>88</v>
      </c>
      <c r="H115" t="s">
        <v>87</v>
      </c>
      <c r="I115" t="s">
        <v>88</v>
      </c>
      <c r="N115" s="4"/>
    </row>
    <row r="116" spans="1:14" x14ac:dyDescent="0.55000000000000004">
      <c r="A116">
        <v>2009</v>
      </c>
      <c r="K116" s="1" t="s">
        <v>3</v>
      </c>
      <c r="L116" s="1" t="s">
        <v>51</v>
      </c>
      <c r="M116" s="1" t="s">
        <v>55</v>
      </c>
      <c r="N116" s="1" t="s">
        <v>82</v>
      </c>
    </row>
    <row r="117" spans="1:14" x14ac:dyDescent="0.55000000000000004">
      <c r="A117">
        <v>2010</v>
      </c>
      <c r="B117">
        <f t="shared" ref="B117:B127" si="22">C19</f>
        <v>14.3</v>
      </c>
      <c r="C117">
        <f t="shared" ref="C117:C127" si="23">C34</f>
        <v>7.5</v>
      </c>
      <c r="D117">
        <f t="shared" ref="D117:D127" si="24">H19</f>
        <v>38.9</v>
      </c>
      <c r="E117">
        <f t="shared" ref="E117:E127" si="25">H34</f>
        <v>25.7</v>
      </c>
      <c r="F117">
        <f t="shared" ref="F117:F127" si="26">M19</f>
        <v>63.6</v>
      </c>
      <c r="G117">
        <f t="shared" ref="G117:G127" si="27">M34</f>
        <v>49.9</v>
      </c>
      <c r="H117">
        <f t="shared" ref="H117:H127" si="28">Q19</f>
        <v>84.1</v>
      </c>
      <c r="I117">
        <f t="shared" ref="I117:I127" si="29">Q34</f>
        <v>74.8</v>
      </c>
      <c r="K117" s="8">
        <f t="shared" ref="K117:K125" si="30">B117-C117</f>
        <v>6.8000000000000007</v>
      </c>
      <c r="L117" s="8">
        <f t="shared" ref="L117:L125" si="31">D117-E117</f>
        <v>13.2</v>
      </c>
      <c r="M117" s="8">
        <f t="shared" ref="M117:M125" si="32">F117-G117</f>
        <v>13.700000000000003</v>
      </c>
      <c r="N117" s="8">
        <f t="shared" ref="N117:N125" si="33">H117-I117</f>
        <v>9.2999999999999972</v>
      </c>
    </row>
    <row r="118" spans="1:14" x14ac:dyDescent="0.55000000000000004">
      <c r="A118">
        <v>2011</v>
      </c>
      <c r="B118">
        <f t="shared" si="22"/>
        <v>10.7</v>
      </c>
      <c r="C118">
        <f t="shared" si="23"/>
        <v>5.8</v>
      </c>
      <c r="D118">
        <f t="shared" si="24"/>
        <v>33.1</v>
      </c>
      <c r="E118">
        <f t="shared" si="25"/>
        <v>22.1</v>
      </c>
      <c r="F118">
        <f t="shared" si="26"/>
        <v>59.5</v>
      </c>
      <c r="G118">
        <f t="shared" si="27"/>
        <v>47.5</v>
      </c>
      <c r="H118">
        <f t="shared" si="28"/>
        <v>83.7</v>
      </c>
      <c r="I118">
        <f t="shared" si="29"/>
        <v>76.7</v>
      </c>
      <c r="K118" s="8">
        <f t="shared" si="30"/>
        <v>4.8999999999999995</v>
      </c>
      <c r="L118" s="8">
        <f t="shared" si="31"/>
        <v>11</v>
      </c>
      <c r="M118" s="8">
        <f t="shared" si="32"/>
        <v>12</v>
      </c>
      <c r="N118" s="8">
        <f t="shared" si="33"/>
        <v>7</v>
      </c>
    </row>
    <row r="119" spans="1:14" x14ac:dyDescent="0.55000000000000004">
      <c r="A119">
        <v>2012</v>
      </c>
      <c r="B119">
        <f t="shared" si="22"/>
        <v>10.5</v>
      </c>
      <c r="C119">
        <f t="shared" si="23"/>
        <v>5.5</v>
      </c>
      <c r="D119">
        <f t="shared" si="24"/>
        <v>33</v>
      </c>
      <c r="E119">
        <f t="shared" si="25"/>
        <v>22.3</v>
      </c>
      <c r="F119">
        <f t="shared" si="26"/>
        <v>60.7</v>
      </c>
      <c r="G119">
        <f t="shared" si="27"/>
        <v>49</v>
      </c>
      <c r="H119">
        <f t="shared" si="28"/>
        <v>85.5</v>
      </c>
      <c r="I119">
        <f t="shared" si="29"/>
        <v>78</v>
      </c>
      <c r="K119" s="8">
        <f t="shared" si="30"/>
        <v>5</v>
      </c>
      <c r="L119" s="8">
        <f t="shared" si="31"/>
        <v>10.7</v>
      </c>
      <c r="M119" s="8">
        <f t="shared" si="32"/>
        <v>11.700000000000003</v>
      </c>
      <c r="N119" s="8">
        <f t="shared" si="33"/>
        <v>7.5</v>
      </c>
    </row>
    <row r="120" spans="1:14" x14ac:dyDescent="0.55000000000000004">
      <c r="A120">
        <v>2013</v>
      </c>
      <c r="B120">
        <f t="shared" si="22"/>
        <v>12.8</v>
      </c>
      <c r="C120">
        <f t="shared" si="23"/>
        <v>5.3</v>
      </c>
      <c r="D120">
        <f t="shared" si="24"/>
        <v>37.5</v>
      </c>
      <c r="E120">
        <f t="shared" si="25"/>
        <v>22</v>
      </c>
      <c r="F120">
        <f t="shared" si="26"/>
        <v>60.4</v>
      </c>
      <c r="G120">
        <f t="shared" si="27"/>
        <v>44.7</v>
      </c>
      <c r="H120">
        <f t="shared" si="28"/>
        <v>84</v>
      </c>
      <c r="I120">
        <f t="shared" si="29"/>
        <v>73.8</v>
      </c>
      <c r="K120" s="8">
        <f t="shared" si="30"/>
        <v>7.5000000000000009</v>
      </c>
      <c r="L120" s="8">
        <f t="shared" si="31"/>
        <v>15.5</v>
      </c>
      <c r="M120" s="8">
        <f t="shared" si="32"/>
        <v>15.699999999999996</v>
      </c>
      <c r="N120" s="8">
        <f t="shared" si="33"/>
        <v>10.200000000000003</v>
      </c>
    </row>
    <row r="121" spans="1:14" x14ac:dyDescent="0.55000000000000004">
      <c r="A121">
        <v>2014</v>
      </c>
      <c r="B121">
        <f t="shared" si="22"/>
        <v>15.3</v>
      </c>
      <c r="C121">
        <f t="shared" si="23"/>
        <v>8</v>
      </c>
      <c r="D121">
        <f t="shared" si="24"/>
        <v>46.2</v>
      </c>
      <c r="E121">
        <f t="shared" si="25"/>
        <v>29.2</v>
      </c>
      <c r="F121">
        <f t="shared" si="26"/>
        <v>71.7</v>
      </c>
      <c r="G121">
        <f t="shared" si="27"/>
        <v>56</v>
      </c>
      <c r="H121">
        <f t="shared" si="28"/>
        <v>92.9</v>
      </c>
      <c r="I121">
        <f t="shared" si="29"/>
        <v>86.1</v>
      </c>
      <c r="K121" s="8">
        <f t="shared" si="30"/>
        <v>7.3000000000000007</v>
      </c>
      <c r="L121" s="8">
        <f t="shared" si="31"/>
        <v>17.000000000000004</v>
      </c>
      <c r="M121" s="8">
        <f t="shared" si="32"/>
        <v>15.700000000000003</v>
      </c>
      <c r="N121" s="8">
        <f t="shared" si="33"/>
        <v>6.8000000000000114</v>
      </c>
    </row>
    <row r="122" spans="1:14" x14ac:dyDescent="0.55000000000000004">
      <c r="A122">
        <v>2015</v>
      </c>
      <c r="B122">
        <f t="shared" si="22"/>
        <v>19</v>
      </c>
      <c r="C122">
        <f t="shared" si="23"/>
        <v>13.9</v>
      </c>
      <c r="D122">
        <f t="shared" si="24"/>
        <v>48.2</v>
      </c>
      <c r="E122">
        <f t="shared" si="25"/>
        <v>35.4</v>
      </c>
      <c r="F122">
        <f t="shared" si="26"/>
        <v>72.2</v>
      </c>
      <c r="G122">
        <f t="shared" si="27"/>
        <v>59.2</v>
      </c>
      <c r="H122">
        <f t="shared" si="28"/>
        <v>92.2</v>
      </c>
      <c r="I122">
        <f t="shared" si="29"/>
        <v>86.4</v>
      </c>
      <c r="K122" s="8">
        <f t="shared" si="30"/>
        <v>5.0999999999999996</v>
      </c>
      <c r="L122" s="8">
        <f t="shared" si="31"/>
        <v>12.800000000000004</v>
      </c>
      <c r="M122" s="8">
        <f t="shared" si="32"/>
        <v>13</v>
      </c>
      <c r="N122" s="8">
        <f t="shared" si="33"/>
        <v>5.7999999999999972</v>
      </c>
    </row>
    <row r="123" spans="1:14" x14ac:dyDescent="0.55000000000000004">
      <c r="A123">
        <v>2016</v>
      </c>
      <c r="B123">
        <f t="shared" si="22"/>
        <v>21.9</v>
      </c>
      <c r="C123">
        <f t="shared" si="23"/>
        <v>14.9</v>
      </c>
      <c r="D123">
        <f t="shared" si="24"/>
        <v>48.7</v>
      </c>
      <c r="E123">
        <f t="shared" si="25"/>
        <v>36.299999999999997</v>
      </c>
      <c r="F123">
        <f t="shared" si="26"/>
        <v>72.099999999999994</v>
      </c>
      <c r="G123">
        <f t="shared" si="27"/>
        <v>60.9</v>
      </c>
      <c r="H123">
        <f t="shared" si="28"/>
        <v>90.9</v>
      </c>
      <c r="I123">
        <f t="shared" si="29"/>
        <v>85.6</v>
      </c>
      <c r="K123" s="8">
        <f t="shared" si="30"/>
        <v>6.9999999999999982</v>
      </c>
      <c r="L123" s="8">
        <f t="shared" si="31"/>
        <v>12.400000000000006</v>
      </c>
      <c r="M123" s="8">
        <f t="shared" si="32"/>
        <v>11.199999999999996</v>
      </c>
      <c r="N123" s="8">
        <f t="shared" si="33"/>
        <v>5.3000000000000114</v>
      </c>
    </row>
    <row r="124" spans="1:14" x14ac:dyDescent="0.55000000000000004">
      <c r="A124">
        <v>2017</v>
      </c>
      <c r="B124">
        <f t="shared" si="22"/>
        <v>23.2</v>
      </c>
      <c r="C124">
        <f t="shared" si="23"/>
        <v>16.899999999999999</v>
      </c>
      <c r="D124">
        <f t="shared" si="24"/>
        <v>53.3</v>
      </c>
      <c r="E124">
        <f t="shared" si="25"/>
        <v>37.4</v>
      </c>
      <c r="F124">
        <f t="shared" si="26"/>
        <v>76.7</v>
      </c>
      <c r="G124">
        <f t="shared" si="27"/>
        <v>63.3</v>
      </c>
      <c r="H124">
        <f t="shared" si="28"/>
        <v>93.5</v>
      </c>
      <c r="I124">
        <f t="shared" si="29"/>
        <v>88.2</v>
      </c>
      <c r="K124" s="8">
        <f t="shared" si="30"/>
        <v>6.3000000000000007</v>
      </c>
      <c r="L124" s="8">
        <f t="shared" si="31"/>
        <v>15.899999999999999</v>
      </c>
      <c r="M124" s="8">
        <f t="shared" si="32"/>
        <v>13.400000000000006</v>
      </c>
      <c r="N124" s="8">
        <f t="shared" si="33"/>
        <v>5.2999999999999972</v>
      </c>
    </row>
    <row r="125" spans="1:14" x14ac:dyDescent="0.55000000000000004">
      <c r="A125">
        <v>2018</v>
      </c>
      <c r="B125">
        <f t="shared" si="22"/>
        <v>23.6</v>
      </c>
      <c r="C125">
        <f t="shared" si="23"/>
        <v>17.2</v>
      </c>
      <c r="D125">
        <f t="shared" si="24"/>
        <v>50.9</v>
      </c>
      <c r="E125">
        <f t="shared" si="25"/>
        <v>39.4</v>
      </c>
      <c r="F125">
        <f t="shared" si="26"/>
        <v>75.2</v>
      </c>
      <c r="G125">
        <f t="shared" si="27"/>
        <v>63.2</v>
      </c>
      <c r="H125">
        <f t="shared" si="28"/>
        <v>92.2</v>
      </c>
      <c r="I125">
        <f t="shared" si="29"/>
        <v>85.2</v>
      </c>
      <c r="K125" s="8">
        <f t="shared" si="30"/>
        <v>6.4000000000000021</v>
      </c>
      <c r="L125" s="8">
        <f t="shared" si="31"/>
        <v>11.5</v>
      </c>
      <c r="M125" s="8">
        <f t="shared" si="32"/>
        <v>12</v>
      </c>
      <c r="N125" s="8">
        <f t="shared" si="33"/>
        <v>7</v>
      </c>
    </row>
    <row r="126" spans="1:14" x14ac:dyDescent="0.55000000000000004">
      <c r="A126">
        <v>2019</v>
      </c>
      <c r="B126">
        <f t="shared" si="22"/>
        <v>20.8</v>
      </c>
      <c r="C126">
        <f t="shared" si="23"/>
        <v>18.2</v>
      </c>
      <c r="D126">
        <f t="shared" si="24"/>
        <v>47</v>
      </c>
      <c r="E126">
        <f t="shared" si="25"/>
        <v>44.2</v>
      </c>
      <c r="F126">
        <f t="shared" si="26"/>
        <v>70.900000000000006</v>
      </c>
      <c r="G126">
        <f t="shared" si="27"/>
        <v>68.599999999999994</v>
      </c>
      <c r="H126">
        <f t="shared" si="28"/>
        <v>90.7</v>
      </c>
      <c r="I126">
        <f t="shared" si="29"/>
        <v>89.9</v>
      </c>
      <c r="K126" s="8">
        <f>B126-C126</f>
        <v>2.6000000000000014</v>
      </c>
      <c r="L126" s="8">
        <f>D126-E126</f>
        <v>2.7999999999999972</v>
      </c>
      <c r="M126" s="8">
        <f>F126-G126</f>
        <v>2.3000000000000114</v>
      </c>
      <c r="N126" s="8">
        <f>H126-I126</f>
        <v>0.79999999999999716</v>
      </c>
    </row>
    <row r="127" spans="1:14" x14ac:dyDescent="0.55000000000000004">
      <c r="A127">
        <v>2020</v>
      </c>
      <c r="B127">
        <f t="shared" si="22"/>
        <v>29.9</v>
      </c>
      <c r="C127">
        <f t="shared" si="23"/>
        <v>18.100000000000001</v>
      </c>
      <c r="D127">
        <f t="shared" si="24"/>
        <v>56</v>
      </c>
      <c r="E127">
        <f t="shared" si="25"/>
        <v>45.5</v>
      </c>
      <c r="F127">
        <f t="shared" si="26"/>
        <v>79.099999999999994</v>
      </c>
      <c r="G127">
        <f t="shared" si="27"/>
        <v>71.7</v>
      </c>
      <c r="H127">
        <f t="shared" si="28"/>
        <v>96.8</v>
      </c>
      <c r="I127">
        <f t="shared" si="29"/>
        <v>94.7</v>
      </c>
      <c r="K127" s="8">
        <f>B127-C127</f>
        <v>11.799999999999997</v>
      </c>
      <c r="L127" s="8">
        <f>D127-E127</f>
        <v>10.5</v>
      </c>
      <c r="M127" s="8">
        <f>F127-G127</f>
        <v>7.3999999999999915</v>
      </c>
      <c r="N127" s="8">
        <f>H127-I127</f>
        <v>2.0999999999999943</v>
      </c>
    </row>
    <row r="128" spans="1:14" x14ac:dyDescent="0.55000000000000004">
      <c r="J128" t="s">
        <v>89</v>
      </c>
      <c r="K128" s="25">
        <f>MAX(K117:K127)</f>
        <v>11.799999999999997</v>
      </c>
      <c r="L128" s="25">
        <f t="shared" ref="L128:N128" si="34">MAX(L117:L127)</f>
        <v>17.000000000000004</v>
      </c>
      <c r="M128" s="25">
        <f t="shared" si="34"/>
        <v>15.700000000000003</v>
      </c>
      <c r="N128" s="25">
        <f t="shared" si="34"/>
        <v>10.200000000000003</v>
      </c>
    </row>
    <row r="129" spans="1:14" x14ac:dyDescent="0.55000000000000004">
      <c r="J129" t="s">
        <v>90</v>
      </c>
      <c r="K129" s="25">
        <f>MIN(K117:K127)</f>
        <v>2.6000000000000014</v>
      </c>
      <c r="L129" s="25">
        <f t="shared" ref="L129:N129" si="35">MIN(L117:L127)</f>
        <v>2.7999999999999972</v>
      </c>
      <c r="M129" s="25">
        <f t="shared" si="35"/>
        <v>2.3000000000000114</v>
      </c>
      <c r="N129" s="25">
        <f t="shared" si="35"/>
        <v>0.79999999999999716</v>
      </c>
    </row>
    <row r="130" spans="1:14" x14ac:dyDescent="0.55000000000000004">
      <c r="B130" s="1" t="s">
        <v>50</v>
      </c>
      <c r="K130" s="24"/>
      <c r="L130" s="24"/>
      <c r="M130" s="24"/>
      <c r="N130" s="24"/>
    </row>
    <row r="131" spans="1:14" x14ac:dyDescent="0.55000000000000004">
      <c r="B131" s="1" t="s">
        <v>3</v>
      </c>
      <c r="D131" s="1" t="s">
        <v>51</v>
      </c>
      <c r="F131" s="1" t="s">
        <v>55</v>
      </c>
      <c r="H131" s="1" t="s">
        <v>82</v>
      </c>
    </row>
    <row r="132" spans="1:14" x14ac:dyDescent="0.55000000000000004">
      <c r="B132" t="s">
        <v>87</v>
      </c>
      <c r="C132" t="s">
        <v>88</v>
      </c>
      <c r="D132" t="s">
        <v>87</v>
      </c>
      <c r="E132" t="s">
        <v>88</v>
      </c>
      <c r="F132" t="s">
        <v>87</v>
      </c>
      <c r="G132" t="s">
        <v>88</v>
      </c>
      <c r="H132" t="s">
        <v>87</v>
      </c>
      <c r="I132" t="s">
        <v>88</v>
      </c>
      <c r="K132" s="1" t="s">
        <v>3</v>
      </c>
      <c r="L132" s="1" t="s">
        <v>51</v>
      </c>
      <c r="M132" s="1" t="s">
        <v>55</v>
      </c>
      <c r="N132" s="1" t="s">
        <v>82</v>
      </c>
    </row>
    <row r="133" spans="1:14" x14ac:dyDescent="0.55000000000000004">
      <c r="A133">
        <v>2009</v>
      </c>
      <c r="B133">
        <f t="shared" ref="B133:B144" si="36">D18</f>
        <v>12.6</v>
      </c>
      <c r="C133">
        <f t="shared" ref="C133:C144" si="37">D33</f>
        <v>10.3</v>
      </c>
      <c r="D133">
        <f t="shared" ref="D133:D144" si="38">I18</f>
        <v>32.799999999999997</v>
      </c>
      <c r="E133">
        <f t="shared" ref="E133:E144" si="39">I33</f>
        <v>27.9</v>
      </c>
      <c r="F133">
        <f t="shared" ref="F133:F144" si="40">N18</f>
        <v>54.2</v>
      </c>
      <c r="G133">
        <f t="shared" ref="G133:G144" si="41">N33</f>
        <v>47.7</v>
      </c>
      <c r="H133">
        <f t="shared" ref="H133:H144" si="42">R18</f>
        <v>72.400000000000006</v>
      </c>
      <c r="I133">
        <f t="shared" ref="I133:I144" si="43">R33</f>
        <v>57.8</v>
      </c>
      <c r="K133" s="8">
        <f>B133-C133</f>
        <v>2.2999999999999989</v>
      </c>
      <c r="L133" s="8">
        <f t="shared" ref="L133:L142" si="44">D133-E133</f>
        <v>4.8999999999999986</v>
      </c>
      <c r="M133" s="8">
        <f t="shared" ref="M133:M142" si="45">F133-G133</f>
        <v>6.5</v>
      </c>
      <c r="N133" s="8">
        <f t="shared" ref="N133:N142" si="46">H133-I133</f>
        <v>14.600000000000009</v>
      </c>
    </row>
    <row r="134" spans="1:14" x14ac:dyDescent="0.55000000000000004">
      <c r="A134">
        <v>2010</v>
      </c>
      <c r="B134">
        <f t="shared" si="36"/>
        <v>12.9</v>
      </c>
      <c r="C134">
        <f t="shared" si="37"/>
        <v>10.6</v>
      </c>
      <c r="D134">
        <f t="shared" si="38"/>
        <v>30.4</v>
      </c>
      <c r="E134">
        <f t="shared" si="39"/>
        <v>24.3</v>
      </c>
      <c r="F134">
        <f t="shared" si="40"/>
        <v>50.1</v>
      </c>
      <c r="G134">
        <f t="shared" si="41"/>
        <v>40.799999999999997</v>
      </c>
      <c r="H134">
        <f t="shared" si="42"/>
        <v>68.900000000000006</v>
      </c>
      <c r="I134">
        <f t="shared" si="43"/>
        <v>57.8</v>
      </c>
      <c r="K134" s="8">
        <f t="shared" ref="K134:K142" si="47">B134-C134</f>
        <v>2.3000000000000007</v>
      </c>
      <c r="L134" s="8">
        <f t="shared" si="44"/>
        <v>6.0999999999999979</v>
      </c>
      <c r="M134" s="8">
        <f t="shared" si="45"/>
        <v>9.3000000000000043</v>
      </c>
      <c r="N134" s="8">
        <f t="shared" si="46"/>
        <v>11.100000000000009</v>
      </c>
    </row>
    <row r="135" spans="1:14" x14ac:dyDescent="0.55000000000000004">
      <c r="A135">
        <v>2011</v>
      </c>
      <c r="B135">
        <f t="shared" si="36"/>
        <v>13.6</v>
      </c>
      <c r="C135">
        <f t="shared" si="37"/>
        <v>10.7</v>
      </c>
      <c r="D135">
        <f t="shared" si="38"/>
        <v>31.5</v>
      </c>
      <c r="E135">
        <f t="shared" si="39"/>
        <v>25.4</v>
      </c>
      <c r="F135">
        <f t="shared" si="40"/>
        <v>51.4</v>
      </c>
      <c r="G135">
        <f t="shared" si="41"/>
        <v>42.7</v>
      </c>
      <c r="H135">
        <f t="shared" si="42"/>
        <v>69.7</v>
      </c>
      <c r="I135">
        <f t="shared" si="43"/>
        <v>60.7</v>
      </c>
      <c r="K135" s="8">
        <f t="shared" si="47"/>
        <v>2.9000000000000004</v>
      </c>
      <c r="L135" s="8">
        <f t="shared" si="44"/>
        <v>6.1000000000000014</v>
      </c>
      <c r="M135" s="8">
        <f t="shared" si="45"/>
        <v>8.6999999999999957</v>
      </c>
      <c r="N135" s="8">
        <f t="shared" si="46"/>
        <v>9</v>
      </c>
    </row>
    <row r="136" spans="1:14" x14ac:dyDescent="0.55000000000000004">
      <c r="A136">
        <v>2012</v>
      </c>
      <c r="B136">
        <f t="shared" si="36"/>
        <v>15.1</v>
      </c>
      <c r="C136">
        <f t="shared" si="37"/>
        <v>11.5</v>
      </c>
      <c r="D136">
        <f t="shared" si="38"/>
        <v>35.1</v>
      </c>
      <c r="E136">
        <f t="shared" si="39"/>
        <v>27.8</v>
      </c>
      <c r="F136">
        <f t="shared" si="40"/>
        <v>55.3</v>
      </c>
      <c r="G136">
        <f t="shared" si="41"/>
        <v>46.2</v>
      </c>
      <c r="H136">
        <f t="shared" si="42"/>
        <v>73.400000000000006</v>
      </c>
      <c r="I136">
        <f t="shared" si="43"/>
        <v>64.3</v>
      </c>
      <c r="K136" s="8">
        <f t="shared" si="47"/>
        <v>3.5999999999999996</v>
      </c>
      <c r="L136" s="8">
        <f t="shared" si="44"/>
        <v>7.3000000000000007</v>
      </c>
      <c r="M136" s="8">
        <f t="shared" si="45"/>
        <v>9.0999999999999943</v>
      </c>
      <c r="N136" s="8">
        <f t="shared" si="46"/>
        <v>9.1000000000000085</v>
      </c>
    </row>
    <row r="137" spans="1:14" x14ac:dyDescent="0.55000000000000004">
      <c r="A137">
        <v>2013</v>
      </c>
      <c r="B137">
        <f t="shared" si="36"/>
        <v>15.4</v>
      </c>
      <c r="C137">
        <f t="shared" si="37"/>
        <v>12</v>
      </c>
      <c r="D137">
        <f t="shared" si="38"/>
        <v>36.4</v>
      </c>
      <c r="E137">
        <f t="shared" si="39"/>
        <v>28.9</v>
      </c>
      <c r="F137">
        <f t="shared" si="40"/>
        <v>57</v>
      </c>
      <c r="G137">
        <f t="shared" si="41"/>
        <v>47.6</v>
      </c>
      <c r="H137">
        <f t="shared" si="42"/>
        <v>74.7</v>
      </c>
      <c r="I137">
        <f t="shared" si="43"/>
        <v>65.8</v>
      </c>
      <c r="K137" s="8">
        <f t="shared" si="47"/>
        <v>3.4000000000000004</v>
      </c>
      <c r="L137" s="8">
        <f t="shared" si="44"/>
        <v>7.5</v>
      </c>
      <c r="M137" s="8">
        <f t="shared" si="45"/>
        <v>9.3999999999999986</v>
      </c>
      <c r="N137" s="8">
        <f t="shared" si="46"/>
        <v>8.9000000000000057</v>
      </c>
    </row>
    <row r="138" spans="1:14" x14ac:dyDescent="0.55000000000000004">
      <c r="A138">
        <v>2014</v>
      </c>
      <c r="B138">
        <f t="shared" si="36"/>
        <v>17.399999999999999</v>
      </c>
      <c r="C138">
        <f t="shared" si="37"/>
        <v>14.1</v>
      </c>
      <c r="D138">
        <f t="shared" si="38"/>
        <v>41.9</v>
      </c>
      <c r="E138">
        <f t="shared" si="39"/>
        <v>34</v>
      </c>
      <c r="F138">
        <f t="shared" si="40"/>
        <v>64.900000000000006</v>
      </c>
      <c r="G138">
        <f t="shared" si="41"/>
        <v>55.8</v>
      </c>
      <c r="H138">
        <f t="shared" si="42"/>
        <v>82.1</v>
      </c>
      <c r="I138">
        <f t="shared" si="43"/>
        <v>74.599999999999994</v>
      </c>
      <c r="K138" s="8">
        <f t="shared" si="47"/>
        <v>3.2999999999999989</v>
      </c>
      <c r="L138" s="8">
        <f t="shared" si="44"/>
        <v>7.8999999999999986</v>
      </c>
      <c r="M138" s="8">
        <f t="shared" si="45"/>
        <v>9.1000000000000085</v>
      </c>
      <c r="N138" s="8">
        <f t="shared" si="46"/>
        <v>7.5</v>
      </c>
    </row>
    <row r="139" spans="1:14" x14ac:dyDescent="0.55000000000000004">
      <c r="A139">
        <v>2015</v>
      </c>
      <c r="B139">
        <f t="shared" si="36"/>
        <v>18.8</v>
      </c>
      <c r="C139">
        <f t="shared" si="37"/>
        <v>15</v>
      </c>
      <c r="D139">
        <f t="shared" si="38"/>
        <v>43</v>
      </c>
      <c r="E139">
        <f t="shared" si="39"/>
        <v>35.799999999999997</v>
      </c>
      <c r="F139">
        <f t="shared" si="40"/>
        <v>65.7</v>
      </c>
      <c r="G139">
        <f t="shared" si="41"/>
        <v>57.2</v>
      </c>
      <c r="H139">
        <f t="shared" si="42"/>
        <v>83.9</v>
      </c>
      <c r="I139">
        <f t="shared" si="43"/>
        <v>76.099999999999994</v>
      </c>
      <c r="K139" s="8">
        <f t="shared" si="47"/>
        <v>3.8000000000000007</v>
      </c>
      <c r="L139" s="8">
        <f t="shared" si="44"/>
        <v>7.2000000000000028</v>
      </c>
      <c r="M139" s="8">
        <f t="shared" si="45"/>
        <v>8.5</v>
      </c>
      <c r="N139" s="8">
        <f t="shared" si="46"/>
        <v>7.8000000000000114</v>
      </c>
    </row>
    <row r="140" spans="1:14" x14ac:dyDescent="0.55000000000000004">
      <c r="A140">
        <v>2016</v>
      </c>
      <c r="B140">
        <f t="shared" si="36"/>
        <v>20.5</v>
      </c>
      <c r="C140">
        <f t="shared" si="37"/>
        <v>15.5</v>
      </c>
      <c r="D140">
        <f t="shared" si="38"/>
        <v>47.1</v>
      </c>
      <c r="E140">
        <f t="shared" si="39"/>
        <v>37.5</v>
      </c>
      <c r="F140">
        <f t="shared" si="40"/>
        <v>69.5</v>
      </c>
      <c r="G140">
        <f t="shared" si="41"/>
        <v>59</v>
      </c>
      <c r="H140">
        <f t="shared" si="42"/>
        <v>85.8</v>
      </c>
      <c r="I140">
        <f t="shared" si="43"/>
        <v>78.400000000000006</v>
      </c>
      <c r="K140" s="8">
        <f t="shared" si="47"/>
        <v>5</v>
      </c>
      <c r="L140" s="8">
        <f t="shared" si="44"/>
        <v>9.6000000000000014</v>
      </c>
      <c r="M140" s="8">
        <f t="shared" si="45"/>
        <v>10.5</v>
      </c>
      <c r="N140" s="8">
        <f t="shared" si="46"/>
        <v>7.3999999999999915</v>
      </c>
    </row>
    <row r="141" spans="1:14" x14ac:dyDescent="0.55000000000000004">
      <c r="A141">
        <v>2017</v>
      </c>
      <c r="B141">
        <f t="shared" si="36"/>
        <v>19.8</v>
      </c>
      <c r="C141">
        <f t="shared" si="37"/>
        <v>14.8</v>
      </c>
      <c r="D141">
        <f t="shared" si="38"/>
        <v>47.5</v>
      </c>
      <c r="E141">
        <f t="shared" si="39"/>
        <v>37.799999999999997</v>
      </c>
      <c r="F141">
        <f t="shared" si="40"/>
        <v>69.900000000000006</v>
      </c>
      <c r="G141">
        <f t="shared" si="41"/>
        <v>59.5</v>
      </c>
      <c r="H141">
        <f t="shared" si="42"/>
        <v>86.2</v>
      </c>
      <c r="I141">
        <f t="shared" si="43"/>
        <v>78.7</v>
      </c>
      <c r="K141" s="8">
        <f t="shared" si="47"/>
        <v>5</v>
      </c>
      <c r="L141" s="8">
        <f t="shared" si="44"/>
        <v>9.7000000000000028</v>
      </c>
      <c r="M141" s="8">
        <f t="shared" si="45"/>
        <v>10.400000000000006</v>
      </c>
      <c r="N141" s="8">
        <f t="shared" si="46"/>
        <v>7.5</v>
      </c>
    </row>
    <row r="142" spans="1:14" x14ac:dyDescent="0.55000000000000004">
      <c r="A142">
        <v>2018</v>
      </c>
      <c r="B142">
        <f t="shared" si="36"/>
        <v>21.3</v>
      </c>
      <c r="C142">
        <f t="shared" si="37"/>
        <v>14.7</v>
      </c>
      <c r="D142">
        <f t="shared" si="38"/>
        <v>49.6</v>
      </c>
      <c r="E142">
        <f t="shared" si="39"/>
        <v>37.5</v>
      </c>
      <c r="F142">
        <f t="shared" si="40"/>
        <v>72.900000000000006</v>
      </c>
      <c r="G142">
        <f t="shared" si="41"/>
        <v>59.5</v>
      </c>
      <c r="H142">
        <f t="shared" si="42"/>
        <v>88.2</v>
      </c>
      <c r="I142">
        <f t="shared" si="43"/>
        <v>78.7</v>
      </c>
      <c r="K142" s="8">
        <f t="shared" si="47"/>
        <v>6.6000000000000014</v>
      </c>
      <c r="L142" s="8">
        <f t="shared" si="44"/>
        <v>12.100000000000001</v>
      </c>
      <c r="M142" s="8">
        <f t="shared" si="45"/>
        <v>13.400000000000006</v>
      </c>
      <c r="N142" s="8">
        <f t="shared" si="46"/>
        <v>9.5</v>
      </c>
    </row>
    <row r="143" spans="1:14" x14ac:dyDescent="0.55000000000000004">
      <c r="A143">
        <v>2019</v>
      </c>
      <c r="B143">
        <f t="shared" si="36"/>
        <v>21.2</v>
      </c>
      <c r="C143">
        <f t="shared" si="37"/>
        <v>15.2</v>
      </c>
      <c r="D143">
        <f t="shared" si="38"/>
        <v>50</v>
      </c>
      <c r="E143">
        <f t="shared" si="39"/>
        <v>38.5</v>
      </c>
      <c r="F143">
        <f t="shared" si="40"/>
        <v>72.5</v>
      </c>
      <c r="G143">
        <f t="shared" si="41"/>
        <v>60.9</v>
      </c>
      <c r="H143">
        <f t="shared" si="42"/>
        <v>87.9</v>
      </c>
      <c r="I143">
        <f t="shared" si="43"/>
        <v>78.900000000000006</v>
      </c>
      <c r="K143" s="8">
        <f>B143-C143</f>
        <v>6</v>
      </c>
      <c r="L143" s="8">
        <f>D143-E143</f>
        <v>11.5</v>
      </c>
      <c r="M143" s="8">
        <f>F143-G143</f>
        <v>11.600000000000001</v>
      </c>
      <c r="N143" s="8">
        <f>H143-I143</f>
        <v>9</v>
      </c>
    </row>
    <row r="144" spans="1:14" x14ac:dyDescent="0.55000000000000004">
      <c r="A144">
        <v>2020</v>
      </c>
      <c r="B144">
        <f t="shared" si="36"/>
        <v>27</v>
      </c>
      <c r="C144">
        <f t="shared" si="37"/>
        <v>19.7</v>
      </c>
      <c r="D144">
        <f t="shared" si="38"/>
        <v>58.3</v>
      </c>
      <c r="E144">
        <f t="shared" si="39"/>
        <v>46.5</v>
      </c>
      <c r="F144">
        <f t="shared" si="40"/>
        <v>80.3</v>
      </c>
      <c r="G144">
        <f t="shared" si="41"/>
        <v>70.400000000000006</v>
      </c>
      <c r="H144">
        <f t="shared" si="42"/>
        <v>93.4</v>
      </c>
      <c r="I144">
        <f t="shared" si="43"/>
        <v>87.8</v>
      </c>
      <c r="K144" s="8">
        <f>B144-C144</f>
        <v>7.3000000000000007</v>
      </c>
      <c r="L144" s="8">
        <f>D144-E144</f>
        <v>11.799999999999997</v>
      </c>
      <c r="M144" s="8">
        <f>F144-G144</f>
        <v>9.8999999999999915</v>
      </c>
      <c r="N144" s="8">
        <f>H144-I144</f>
        <v>5.6000000000000085</v>
      </c>
    </row>
    <row r="145" spans="10:14" x14ac:dyDescent="0.55000000000000004">
      <c r="J145" t="s">
        <v>89</v>
      </c>
      <c r="K145" s="25">
        <f>MAX(K133:K144)</f>
        <v>7.3000000000000007</v>
      </c>
      <c r="L145" s="25">
        <f t="shared" ref="L145:N145" si="48">MAX(L133:L144)</f>
        <v>12.100000000000001</v>
      </c>
      <c r="M145" s="25">
        <f t="shared" si="48"/>
        <v>13.400000000000006</v>
      </c>
      <c r="N145" s="25">
        <f t="shared" si="48"/>
        <v>14.600000000000009</v>
      </c>
    </row>
    <row r="146" spans="10:14" x14ac:dyDescent="0.55000000000000004">
      <c r="J146" t="s">
        <v>90</v>
      </c>
      <c r="K146" s="25">
        <f>MIN(K133:K144)</f>
        <v>2.2999999999999989</v>
      </c>
      <c r="L146" s="25">
        <f t="shared" ref="L146:N146" si="49">MIN(L133:L144)</f>
        <v>4.8999999999999986</v>
      </c>
      <c r="M146" s="25">
        <f t="shared" si="49"/>
        <v>6.5</v>
      </c>
      <c r="N146" s="25">
        <f t="shared" si="49"/>
        <v>5.6000000000000085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32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40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10496</v>
      </c>
      <c r="D4">
        <v>5.5</v>
      </c>
      <c r="E4">
        <v>22.3</v>
      </c>
      <c r="F4">
        <v>49</v>
      </c>
      <c r="G4">
        <v>78</v>
      </c>
      <c r="H4">
        <v>100</v>
      </c>
    </row>
    <row r="5" spans="1:8" x14ac:dyDescent="0.55000000000000004">
      <c r="B5" t="s">
        <v>12</v>
      </c>
      <c r="C5">
        <v>10511</v>
      </c>
      <c r="D5">
        <v>10.5</v>
      </c>
      <c r="E5">
        <v>33</v>
      </c>
      <c r="F5">
        <v>60.7</v>
      </c>
      <c r="G5">
        <v>85.5</v>
      </c>
      <c r="H5">
        <v>100</v>
      </c>
    </row>
    <row r="6" spans="1:8" x14ac:dyDescent="0.55000000000000004">
      <c r="B6" t="s">
        <v>13</v>
      </c>
      <c r="C6">
        <v>21007</v>
      </c>
      <c r="D6" s="2">
        <v>8</v>
      </c>
      <c r="E6">
        <v>27.7</v>
      </c>
      <c r="F6">
        <v>54.8</v>
      </c>
      <c r="G6">
        <v>81.7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41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10496</v>
      </c>
      <c r="D12">
        <v>5.5</v>
      </c>
      <c r="E12">
        <v>16.8</v>
      </c>
      <c r="F12">
        <v>26.7</v>
      </c>
      <c r="G12">
        <v>29</v>
      </c>
      <c r="H12">
        <v>22</v>
      </c>
    </row>
    <row r="13" spans="1:8" x14ac:dyDescent="0.55000000000000004">
      <c r="B13" t="s">
        <v>12</v>
      </c>
      <c r="C13">
        <v>10511</v>
      </c>
      <c r="D13">
        <v>10.5</v>
      </c>
      <c r="E13">
        <v>22.5</v>
      </c>
      <c r="F13">
        <v>27.7</v>
      </c>
      <c r="G13">
        <v>24.8</v>
      </c>
      <c r="H13">
        <v>14.5</v>
      </c>
    </row>
    <row r="14" spans="1:8" x14ac:dyDescent="0.55000000000000004">
      <c r="B14" t="s">
        <v>13</v>
      </c>
      <c r="C14">
        <v>21007</v>
      </c>
      <c r="D14">
        <v>8</v>
      </c>
      <c r="E14" s="7">
        <v>19.7</v>
      </c>
      <c r="F14" s="5">
        <v>27.1</v>
      </c>
      <c r="G14">
        <v>26.9</v>
      </c>
      <c r="H14">
        <v>18.3</v>
      </c>
    </row>
    <row r="32" spans="4:4" x14ac:dyDescent="0.55000000000000004">
      <c r="D32" t="s"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19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11766</v>
      </c>
      <c r="D4">
        <v>11.5</v>
      </c>
      <c r="E4">
        <v>27.8</v>
      </c>
      <c r="F4">
        <v>46.2</v>
      </c>
      <c r="G4">
        <v>64.3</v>
      </c>
      <c r="H4">
        <v>79.099999999999994</v>
      </c>
      <c r="I4">
        <v>89.8</v>
      </c>
      <c r="J4">
        <v>100</v>
      </c>
    </row>
    <row r="5" spans="1:10" x14ac:dyDescent="0.55000000000000004">
      <c r="B5" t="s">
        <v>12</v>
      </c>
      <c r="C5">
        <v>16806</v>
      </c>
      <c r="D5">
        <v>15.1</v>
      </c>
      <c r="E5">
        <v>35.1</v>
      </c>
      <c r="F5">
        <v>55.3</v>
      </c>
      <c r="G5">
        <v>73.400000000000006</v>
      </c>
      <c r="H5">
        <v>85.8</v>
      </c>
      <c r="I5">
        <v>93.4</v>
      </c>
      <c r="J5">
        <v>100</v>
      </c>
    </row>
    <row r="6" spans="1:10" x14ac:dyDescent="0.55000000000000004">
      <c r="B6" t="s">
        <v>13</v>
      </c>
      <c r="C6">
        <v>28572</v>
      </c>
      <c r="D6" s="2">
        <v>13.6</v>
      </c>
      <c r="E6">
        <v>32.1</v>
      </c>
      <c r="F6">
        <v>51.5</v>
      </c>
      <c r="G6">
        <v>69.7</v>
      </c>
      <c r="H6">
        <v>83</v>
      </c>
      <c r="I6">
        <v>91.9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20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11766</v>
      </c>
      <c r="D12">
        <v>11.5</v>
      </c>
      <c r="E12">
        <v>16.3</v>
      </c>
      <c r="F12">
        <v>18.399999999999999</v>
      </c>
      <c r="G12">
        <v>18.100000000000001</v>
      </c>
      <c r="H12">
        <v>14.8</v>
      </c>
      <c r="I12">
        <v>10.7</v>
      </c>
      <c r="J12">
        <v>10.199999999999999</v>
      </c>
    </row>
    <row r="13" spans="1:10" x14ac:dyDescent="0.55000000000000004">
      <c r="B13" t="s">
        <v>12</v>
      </c>
      <c r="C13">
        <v>16806</v>
      </c>
      <c r="D13">
        <v>15.1</v>
      </c>
      <c r="E13">
        <v>20</v>
      </c>
      <c r="F13">
        <v>20.2</v>
      </c>
      <c r="G13">
        <v>18.100000000000001</v>
      </c>
      <c r="H13">
        <v>12.4</v>
      </c>
      <c r="I13">
        <v>7.6</v>
      </c>
      <c r="J13">
        <v>6.6</v>
      </c>
    </row>
    <row r="14" spans="1:10" x14ac:dyDescent="0.55000000000000004">
      <c r="B14" t="s">
        <v>13</v>
      </c>
      <c r="C14">
        <v>28572</v>
      </c>
      <c r="D14">
        <v>13.6</v>
      </c>
      <c r="E14" s="7">
        <v>18.5</v>
      </c>
      <c r="F14" s="5">
        <v>19.399999999999999</v>
      </c>
      <c r="G14">
        <v>18.2</v>
      </c>
      <c r="H14">
        <v>13.3</v>
      </c>
      <c r="I14">
        <v>8.9</v>
      </c>
      <c r="J14">
        <v>8.1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7" x14ac:dyDescent="0.55000000000000004">
      <c r="A1" s="1" t="s">
        <v>0</v>
      </c>
    </row>
    <row r="2" spans="1:7" x14ac:dyDescent="0.55000000000000004">
      <c r="A2" s="4" t="s">
        <v>38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2610</v>
      </c>
      <c r="D4">
        <v>5.4</v>
      </c>
      <c r="E4">
        <v>35.5</v>
      </c>
      <c r="F4">
        <v>75.099999999999994</v>
      </c>
      <c r="G4">
        <v>100</v>
      </c>
    </row>
    <row r="5" spans="1:7" x14ac:dyDescent="0.55000000000000004">
      <c r="B5" t="s">
        <v>12</v>
      </c>
      <c r="C5">
        <v>2262</v>
      </c>
      <c r="D5">
        <v>14.9</v>
      </c>
      <c r="E5">
        <v>52.2</v>
      </c>
      <c r="F5">
        <v>84.1</v>
      </c>
      <c r="G5">
        <v>100</v>
      </c>
    </row>
    <row r="6" spans="1:7" x14ac:dyDescent="0.55000000000000004">
      <c r="B6" t="s">
        <v>13</v>
      </c>
      <c r="C6">
        <v>4872</v>
      </c>
      <c r="D6" s="2">
        <v>9.9</v>
      </c>
      <c r="E6">
        <v>43.2</v>
      </c>
      <c r="F6">
        <v>79.3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39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2610</v>
      </c>
      <c r="D12">
        <v>5.4</v>
      </c>
      <c r="E12">
        <v>30.1</v>
      </c>
      <c r="F12">
        <v>39.6</v>
      </c>
      <c r="G12">
        <v>24.9</v>
      </c>
    </row>
    <row r="13" spans="1:7" x14ac:dyDescent="0.55000000000000004">
      <c r="B13" t="s">
        <v>12</v>
      </c>
      <c r="C13">
        <v>2262</v>
      </c>
      <c r="D13">
        <v>14.9</v>
      </c>
      <c r="E13">
        <v>37.299999999999997</v>
      </c>
      <c r="F13">
        <v>31.9</v>
      </c>
      <c r="G13">
        <v>15.9</v>
      </c>
    </row>
    <row r="14" spans="1:7" x14ac:dyDescent="0.55000000000000004">
      <c r="B14" t="s">
        <v>13</v>
      </c>
      <c r="C14">
        <v>4872</v>
      </c>
      <c r="D14">
        <v>9.9</v>
      </c>
      <c r="E14" s="7">
        <v>33.299999999999997</v>
      </c>
      <c r="F14" s="5">
        <v>36.1</v>
      </c>
      <c r="G14">
        <v>20.7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36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10992</v>
      </c>
      <c r="D4">
        <v>5.8</v>
      </c>
      <c r="E4">
        <v>22.1</v>
      </c>
      <c r="F4">
        <v>47.5</v>
      </c>
      <c r="G4">
        <v>76.7</v>
      </c>
      <c r="H4">
        <v>100</v>
      </c>
    </row>
    <row r="5" spans="1:8" x14ac:dyDescent="0.55000000000000004">
      <c r="B5" t="s">
        <v>12</v>
      </c>
      <c r="C5">
        <v>10896</v>
      </c>
      <c r="D5">
        <v>10.7</v>
      </c>
      <c r="E5">
        <v>33.1</v>
      </c>
      <c r="F5">
        <v>59.5</v>
      </c>
      <c r="G5">
        <v>83.7</v>
      </c>
      <c r="H5">
        <v>100</v>
      </c>
    </row>
    <row r="6" spans="1:8" x14ac:dyDescent="0.55000000000000004">
      <c r="B6" t="s">
        <v>13</v>
      </c>
      <c r="C6">
        <v>21888</v>
      </c>
      <c r="D6" s="2">
        <v>8.1999999999999993</v>
      </c>
      <c r="E6">
        <v>27.6</v>
      </c>
      <c r="F6">
        <v>53.5</v>
      </c>
      <c r="G6">
        <v>80.2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37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10992</v>
      </c>
      <c r="D12">
        <v>5.8</v>
      </c>
      <c r="E12">
        <v>16.3</v>
      </c>
      <c r="F12">
        <v>25.4</v>
      </c>
      <c r="G12">
        <v>29.2</v>
      </c>
      <c r="H12">
        <v>23.3</v>
      </c>
    </row>
    <row r="13" spans="1:8" x14ac:dyDescent="0.55000000000000004">
      <c r="B13" t="s">
        <v>12</v>
      </c>
      <c r="C13">
        <v>10896</v>
      </c>
      <c r="D13">
        <v>10.7</v>
      </c>
      <c r="E13">
        <v>22.4</v>
      </c>
      <c r="F13">
        <v>26.4</v>
      </c>
      <c r="G13">
        <v>24.2</v>
      </c>
      <c r="H13">
        <v>16.3</v>
      </c>
    </row>
    <row r="14" spans="1:8" x14ac:dyDescent="0.55000000000000004">
      <c r="B14" t="s">
        <v>13</v>
      </c>
      <c r="C14">
        <v>21888</v>
      </c>
      <c r="D14">
        <v>8.1999999999999993</v>
      </c>
      <c r="E14" s="7">
        <v>19.399999999999999</v>
      </c>
      <c r="F14" s="5">
        <v>25.9</v>
      </c>
      <c r="G14">
        <v>26.7</v>
      </c>
      <c r="H14">
        <v>19.8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20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10173</v>
      </c>
      <c r="D4">
        <v>10.7</v>
      </c>
      <c r="E4">
        <v>25.4</v>
      </c>
      <c r="F4">
        <v>42.7</v>
      </c>
      <c r="G4">
        <v>60.7</v>
      </c>
      <c r="H4">
        <v>76.400000000000006</v>
      </c>
      <c r="I4">
        <v>89.6</v>
      </c>
      <c r="J4">
        <v>100</v>
      </c>
    </row>
    <row r="5" spans="1:10" x14ac:dyDescent="0.55000000000000004">
      <c r="B5" t="s">
        <v>12</v>
      </c>
      <c r="C5">
        <v>13926</v>
      </c>
      <c r="D5">
        <v>13.6</v>
      </c>
      <c r="E5">
        <v>31.5</v>
      </c>
      <c r="F5">
        <v>51.4</v>
      </c>
      <c r="G5">
        <v>69.7</v>
      </c>
      <c r="H5">
        <v>83.4</v>
      </c>
      <c r="I5">
        <v>93.4</v>
      </c>
      <c r="J5">
        <v>100</v>
      </c>
    </row>
    <row r="6" spans="1:10" x14ac:dyDescent="0.55000000000000004">
      <c r="B6" t="s">
        <v>13</v>
      </c>
      <c r="C6">
        <v>24099</v>
      </c>
      <c r="D6" s="2">
        <v>12.4</v>
      </c>
      <c r="E6">
        <v>28.9</v>
      </c>
      <c r="F6">
        <v>47.7</v>
      </c>
      <c r="G6">
        <v>65.900000000000006</v>
      </c>
      <c r="H6">
        <v>80.400000000000006</v>
      </c>
      <c r="I6">
        <v>91.8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21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10173</v>
      </c>
      <c r="D12">
        <v>10.7</v>
      </c>
      <c r="E12">
        <v>14.7</v>
      </c>
      <c r="F12">
        <v>17.3</v>
      </c>
      <c r="G12">
        <v>18</v>
      </c>
      <c r="H12">
        <v>15.7</v>
      </c>
      <c r="I12">
        <v>13.2</v>
      </c>
      <c r="J12">
        <v>10.4</v>
      </c>
    </row>
    <row r="13" spans="1:10" x14ac:dyDescent="0.55000000000000004">
      <c r="B13" t="s">
        <v>12</v>
      </c>
      <c r="C13">
        <v>13926</v>
      </c>
      <c r="D13">
        <v>13.6</v>
      </c>
      <c r="E13">
        <v>17.899999999999999</v>
      </c>
      <c r="F13">
        <v>19.899999999999999</v>
      </c>
      <c r="G13">
        <v>18.3</v>
      </c>
      <c r="H13">
        <v>13.7</v>
      </c>
      <c r="I13">
        <v>10</v>
      </c>
      <c r="J13">
        <v>6.6</v>
      </c>
    </row>
    <row r="14" spans="1:10" x14ac:dyDescent="0.55000000000000004">
      <c r="B14" t="s">
        <v>13</v>
      </c>
      <c r="C14">
        <v>24099</v>
      </c>
      <c r="D14">
        <v>12.4</v>
      </c>
      <c r="E14" s="7">
        <v>16.5</v>
      </c>
      <c r="F14" s="5">
        <v>18.8</v>
      </c>
      <c r="G14">
        <v>18.2</v>
      </c>
      <c r="H14">
        <v>14.5</v>
      </c>
      <c r="I14">
        <v>11.4</v>
      </c>
      <c r="J14">
        <v>8.1999999999999993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7" x14ac:dyDescent="0.55000000000000004">
      <c r="A1" s="1" t="s">
        <v>0</v>
      </c>
    </row>
    <row r="2" spans="1:7" x14ac:dyDescent="0.55000000000000004">
      <c r="A2" s="4" t="s">
        <v>44</v>
      </c>
      <c r="D2" t="s">
        <v>10</v>
      </c>
    </row>
    <row r="3" spans="1:7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7" x14ac:dyDescent="0.55000000000000004">
      <c r="B4" t="s">
        <v>11</v>
      </c>
      <c r="C4">
        <v>1460</v>
      </c>
      <c r="D4">
        <v>4.7</v>
      </c>
      <c r="E4">
        <v>33.200000000000003</v>
      </c>
      <c r="F4">
        <v>73</v>
      </c>
      <c r="G4">
        <v>100</v>
      </c>
    </row>
    <row r="5" spans="1:7" x14ac:dyDescent="0.55000000000000004">
      <c r="B5" t="s">
        <v>12</v>
      </c>
      <c r="C5">
        <v>860</v>
      </c>
      <c r="D5">
        <v>9.1999999999999993</v>
      </c>
      <c r="E5">
        <v>43.8</v>
      </c>
      <c r="F5">
        <v>81.400000000000006</v>
      </c>
      <c r="G5">
        <v>100</v>
      </c>
    </row>
    <row r="6" spans="1:7" x14ac:dyDescent="0.55000000000000004">
      <c r="B6" t="s">
        <v>13</v>
      </c>
      <c r="C6">
        <v>2320</v>
      </c>
      <c r="D6" s="2">
        <v>6.3</v>
      </c>
      <c r="E6">
        <v>37.200000000000003</v>
      </c>
      <c r="F6">
        <v>76.099999999999994</v>
      </c>
      <c r="G6">
        <v>100</v>
      </c>
    </row>
    <row r="9" spans="1:7" x14ac:dyDescent="0.55000000000000004">
      <c r="A9" s="1" t="s">
        <v>14</v>
      </c>
    </row>
    <row r="10" spans="1:7" x14ac:dyDescent="0.55000000000000004">
      <c r="A10" s="4" t="s">
        <v>45</v>
      </c>
      <c r="D10" t="s">
        <v>10</v>
      </c>
    </row>
    <row r="11" spans="1:7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7" x14ac:dyDescent="0.55000000000000004">
      <c r="B12" t="s">
        <v>11</v>
      </c>
      <c r="C12">
        <v>1460</v>
      </c>
      <c r="D12">
        <v>4.7</v>
      </c>
      <c r="E12">
        <v>28.5</v>
      </c>
      <c r="F12">
        <v>39.799999999999997</v>
      </c>
      <c r="G12">
        <v>27</v>
      </c>
    </row>
    <row r="13" spans="1:7" x14ac:dyDescent="0.55000000000000004">
      <c r="B13" t="s">
        <v>12</v>
      </c>
      <c r="C13">
        <v>860</v>
      </c>
      <c r="D13">
        <v>9.1999999999999993</v>
      </c>
      <c r="E13">
        <v>34.6</v>
      </c>
      <c r="F13">
        <v>37.6</v>
      </c>
      <c r="G13">
        <v>18.600000000000001</v>
      </c>
    </row>
    <row r="14" spans="1:7" x14ac:dyDescent="0.55000000000000004">
      <c r="B14" t="s">
        <v>13</v>
      </c>
      <c r="C14">
        <v>2320</v>
      </c>
      <c r="D14">
        <v>6.3</v>
      </c>
      <c r="E14" s="7">
        <v>30.9</v>
      </c>
      <c r="F14" s="5">
        <v>38.9</v>
      </c>
      <c r="G14">
        <v>23.9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46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5402</v>
      </c>
      <c r="D4">
        <v>7.5</v>
      </c>
      <c r="E4">
        <v>25.7</v>
      </c>
      <c r="F4">
        <v>49.9</v>
      </c>
      <c r="G4">
        <v>74.8</v>
      </c>
      <c r="H4">
        <v>100</v>
      </c>
    </row>
    <row r="5" spans="1:8" x14ac:dyDescent="0.55000000000000004">
      <c r="B5" t="s">
        <v>12</v>
      </c>
      <c r="C5">
        <v>4577</v>
      </c>
      <c r="D5">
        <v>14.3</v>
      </c>
      <c r="E5">
        <v>38.9</v>
      </c>
      <c r="F5">
        <v>63.6</v>
      </c>
      <c r="G5">
        <v>84.1</v>
      </c>
      <c r="H5">
        <v>100</v>
      </c>
    </row>
    <row r="6" spans="1:8" x14ac:dyDescent="0.55000000000000004">
      <c r="B6" t="s">
        <v>13</v>
      </c>
      <c r="C6">
        <v>9979</v>
      </c>
      <c r="D6" s="2">
        <v>10.6</v>
      </c>
      <c r="E6">
        <v>31.8</v>
      </c>
      <c r="F6">
        <v>56.2</v>
      </c>
      <c r="G6">
        <v>79.099999999999994</v>
      </c>
      <c r="H6">
        <v>100</v>
      </c>
    </row>
    <row r="9" spans="1:8" x14ac:dyDescent="0.55000000000000004">
      <c r="A9" s="1" t="s">
        <v>14</v>
      </c>
    </row>
    <row r="10" spans="1:8" x14ac:dyDescent="0.55000000000000004">
      <c r="A10" s="4" t="s">
        <v>47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v>5402</v>
      </c>
      <c r="D12">
        <v>7.5</v>
      </c>
      <c r="E12">
        <v>18.2</v>
      </c>
      <c r="F12">
        <v>24.2</v>
      </c>
      <c r="G12">
        <v>24.9</v>
      </c>
      <c r="H12">
        <v>25.2</v>
      </c>
    </row>
    <row r="13" spans="1:8" x14ac:dyDescent="0.55000000000000004">
      <c r="B13" t="s">
        <v>12</v>
      </c>
      <c r="C13">
        <v>4577</v>
      </c>
      <c r="D13">
        <v>14.3</v>
      </c>
      <c r="E13">
        <v>24.6</v>
      </c>
      <c r="F13">
        <v>24.7</v>
      </c>
      <c r="G13">
        <v>20.5</v>
      </c>
      <c r="H13">
        <v>15.9</v>
      </c>
    </row>
    <row r="14" spans="1:8" x14ac:dyDescent="0.55000000000000004">
      <c r="B14" t="s">
        <v>13</v>
      </c>
      <c r="C14">
        <v>9979</v>
      </c>
      <c r="D14">
        <v>10.6</v>
      </c>
      <c r="E14" s="7">
        <v>21.2</v>
      </c>
      <c r="F14" s="5">
        <v>24.4</v>
      </c>
      <c r="G14">
        <v>22.9</v>
      </c>
      <c r="H14">
        <v>20.9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14"/>
  <sheetViews>
    <sheetView zoomScale="115" zoomScaleNormal="115" workbookViewId="0">
      <selection activeCell="F20" sqref="F20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18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6601</v>
      </c>
      <c r="D4">
        <v>10.6</v>
      </c>
      <c r="E4">
        <v>24.3</v>
      </c>
      <c r="F4">
        <v>40.799999999999997</v>
      </c>
      <c r="G4">
        <v>57.8</v>
      </c>
      <c r="H4">
        <v>73</v>
      </c>
      <c r="I4">
        <v>87.2</v>
      </c>
      <c r="J4">
        <v>100</v>
      </c>
    </row>
    <row r="5" spans="1:10" x14ac:dyDescent="0.55000000000000004">
      <c r="B5" t="s">
        <v>12</v>
      </c>
      <c r="C5">
        <v>9357</v>
      </c>
      <c r="D5">
        <v>12.9</v>
      </c>
      <c r="E5">
        <v>30.4</v>
      </c>
      <c r="F5">
        <v>50.1</v>
      </c>
      <c r="G5">
        <v>68.900000000000006</v>
      </c>
      <c r="H5">
        <v>83.1</v>
      </c>
      <c r="I5">
        <v>92.7</v>
      </c>
      <c r="J5">
        <v>100</v>
      </c>
    </row>
    <row r="6" spans="1:10" x14ac:dyDescent="0.55000000000000004">
      <c r="B6" t="s">
        <v>13</v>
      </c>
      <c r="C6">
        <v>15958</v>
      </c>
      <c r="D6" s="2">
        <v>12</v>
      </c>
      <c r="E6">
        <v>27.9</v>
      </c>
      <c r="F6">
        <v>46.2</v>
      </c>
      <c r="G6">
        <v>64.3</v>
      </c>
      <c r="H6">
        <v>78.900000000000006</v>
      </c>
      <c r="I6">
        <v>90.4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17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6601</v>
      </c>
      <c r="D12">
        <v>10.6</v>
      </c>
      <c r="E12">
        <v>13.7</v>
      </c>
      <c r="F12">
        <v>16.5</v>
      </c>
      <c r="G12">
        <v>17</v>
      </c>
      <c r="H12">
        <v>15.2</v>
      </c>
      <c r="I12">
        <v>14.2</v>
      </c>
      <c r="J12">
        <v>12.8</v>
      </c>
    </row>
    <row r="13" spans="1:10" x14ac:dyDescent="0.55000000000000004">
      <c r="B13" t="s">
        <v>12</v>
      </c>
      <c r="C13">
        <v>9357</v>
      </c>
      <c r="D13">
        <v>12.9</v>
      </c>
      <c r="E13">
        <v>17.5</v>
      </c>
      <c r="F13">
        <v>19.7</v>
      </c>
      <c r="G13">
        <v>18.8</v>
      </c>
      <c r="H13">
        <v>14.2</v>
      </c>
      <c r="I13">
        <v>9.6</v>
      </c>
      <c r="J13">
        <v>7.3</v>
      </c>
    </row>
    <row r="14" spans="1:10" x14ac:dyDescent="0.55000000000000004">
      <c r="B14" t="s">
        <v>13</v>
      </c>
      <c r="C14">
        <v>15958</v>
      </c>
      <c r="D14">
        <v>12</v>
      </c>
      <c r="E14" s="7">
        <v>15.9</v>
      </c>
      <c r="F14" s="5">
        <v>18.3</v>
      </c>
      <c r="G14">
        <v>18.100000000000001</v>
      </c>
      <c r="H14">
        <v>14.6</v>
      </c>
      <c r="I14">
        <v>11.5</v>
      </c>
      <c r="J14">
        <v>9.6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4"/>
  <sheetViews>
    <sheetView zoomScale="115" zoomScaleNormal="115" workbookViewId="0">
      <selection activeCell="J28" sqref="J28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16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t="s">
        <v>11</v>
      </c>
      <c r="C4">
        <v>2120</v>
      </c>
      <c r="D4">
        <v>10.3</v>
      </c>
      <c r="E4">
        <v>27.9</v>
      </c>
      <c r="F4">
        <v>47.7</v>
      </c>
      <c r="G4">
        <v>63.3</v>
      </c>
      <c r="H4">
        <v>76.5</v>
      </c>
      <c r="I4">
        <v>87.4</v>
      </c>
      <c r="J4">
        <v>100</v>
      </c>
    </row>
    <row r="5" spans="1:10" x14ac:dyDescent="0.55000000000000004">
      <c r="B5" t="s">
        <v>12</v>
      </c>
      <c r="C5">
        <v>2974</v>
      </c>
      <c r="D5">
        <v>12.6</v>
      </c>
      <c r="E5">
        <v>32.799999999999997</v>
      </c>
      <c r="F5">
        <v>54.2</v>
      </c>
      <c r="G5">
        <v>72.400000000000006</v>
      </c>
      <c r="H5">
        <v>84.1</v>
      </c>
      <c r="I5">
        <v>92.4</v>
      </c>
      <c r="J5">
        <v>100</v>
      </c>
    </row>
    <row r="6" spans="1:10" x14ac:dyDescent="0.55000000000000004">
      <c r="B6" t="s">
        <v>13</v>
      </c>
      <c r="C6">
        <v>5094</v>
      </c>
      <c r="D6" s="2">
        <v>11.7</v>
      </c>
      <c r="E6">
        <v>30.7</v>
      </c>
      <c r="F6">
        <v>51.5</v>
      </c>
      <c r="G6">
        <v>68.599999999999994</v>
      </c>
      <c r="H6">
        <v>80.900000000000006</v>
      </c>
      <c r="I6">
        <v>90.3</v>
      </c>
      <c r="J6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15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v>2120</v>
      </c>
      <c r="D12">
        <v>10.3</v>
      </c>
      <c r="E12">
        <v>17.600000000000001</v>
      </c>
      <c r="F12">
        <v>19.8</v>
      </c>
      <c r="G12">
        <v>15.6</v>
      </c>
      <c r="H12">
        <v>13.2</v>
      </c>
      <c r="I12">
        <v>10.9</v>
      </c>
      <c r="J12">
        <v>12.6</v>
      </c>
    </row>
    <row r="13" spans="1:10" x14ac:dyDescent="0.55000000000000004">
      <c r="B13" t="s">
        <v>12</v>
      </c>
      <c r="C13">
        <v>2974</v>
      </c>
      <c r="D13">
        <v>12.6</v>
      </c>
      <c r="E13">
        <v>20.2</v>
      </c>
      <c r="F13">
        <v>21.4</v>
      </c>
      <c r="G13">
        <v>18.2</v>
      </c>
      <c r="H13">
        <v>11.7</v>
      </c>
      <c r="I13">
        <v>8.3000000000000007</v>
      </c>
      <c r="J13">
        <v>7.6</v>
      </c>
    </row>
    <row r="14" spans="1:10" x14ac:dyDescent="0.55000000000000004">
      <c r="B14" t="s">
        <v>13</v>
      </c>
      <c r="C14">
        <v>5094</v>
      </c>
      <c r="D14">
        <v>11.7</v>
      </c>
      <c r="E14" s="7">
        <v>19</v>
      </c>
      <c r="F14" s="5">
        <v>20.8</v>
      </c>
      <c r="G14">
        <v>17.100000000000001</v>
      </c>
      <c r="H14">
        <v>12.3</v>
      </c>
      <c r="I14">
        <v>9.4</v>
      </c>
      <c r="J14">
        <v>9.6999999999999993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0"/>
  <sheetViews>
    <sheetView topLeftCell="A25" zoomScale="70" zoomScaleNormal="70" workbookViewId="0">
      <selection activeCell="K39" sqref="K39"/>
    </sheetView>
  </sheetViews>
  <sheetFormatPr defaultRowHeight="14.4" x14ac:dyDescent="0.55000000000000004"/>
  <cols>
    <col min="4" max="4" width="9.62890625" customWidth="1"/>
  </cols>
  <sheetData>
    <row r="1" spans="1:4" x14ac:dyDescent="0.55000000000000004">
      <c r="A1" s="3" t="s">
        <v>56</v>
      </c>
      <c r="B1" t="s">
        <v>52</v>
      </c>
    </row>
    <row r="2" spans="1:4" x14ac:dyDescent="0.55000000000000004">
      <c r="B2" t="s">
        <v>48</v>
      </c>
      <c r="C2" t="s">
        <v>49</v>
      </c>
      <c r="D2" t="s">
        <v>50</v>
      </c>
    </row>
    <row r="3" spans="1:4" x14ac:dyDescent="0.55000000000000004">
      <c r="A3">
        <v>2009</v>
      </c>
      <c r="D3">
        <f>'L3-2009'!$C$6</f>
        <v>5094</v>
      </c>
    </row>
    <row r="4" spans="1:4" x14ac:dyDescent="0.55000000000000004">
      <c r="A4">
        <v>2010</v>
      </c>
      <c r="B4">
        <f>'L1-2010'!$C$6</f>
        <v>2320</v>
      </c>
      <c r="C4">
        <f>'L2-2010'!$C$6</f>
        <v>9979</v>
      </c>
      <c r="D4">
        <f>'L3-2010'!$C$6</f>
        <v>15958</v>
      </c>
    </row>
    <row r="5" spans="1:4" x14ac:dyDescent="0.55000000000000004">
      <c r="A5">
        <v>2011</v>
      </c>
      <c r="B5">
        <f>'L1-2011'!$C$6</f>
        <v>4872</v>
      </c>
      <c r="C5">
        <f>'L2-2011'!$C$6</f>
        <v>21888</v>
      </c>
      <c r="D5">
        <f>'L3-2011'!$C$6</f>
        <v>24099</v>
      </c>
    </row>
    <row r="6" spans="1:4" x14ac:dyDescent="0.55000000000000004">
      <c r="A6">
        <v>2012</v>
      </c>
      <c r="B6">
        <f>'L1-2012'!$C$6</f>
        <v>3445</v>
      </c>
      <c r="C6">
        <f>'L2-2012'!$C$6</f>
        <v>21007</v>
      </c>
      <c r="D6">
        <f>'L3-2012'!$C$6</f>
        <v>28572</v>
      </c>
    </row>
    <row r="7" spans="1:4" x14ac:dyDescent="0.55000000000000004">
      <c r="A7">
        <v>2013</v>
      </c>
      <c r="B7">
        <f>'L1-2013'!$C$6</f>
        <v>2705</v>
      </c>
      <c r="C7">
        <f>'L2-2013'!$C$6</f>
        <v>12584</v>
      </c>
      <c r="D7">
        <f>'L3-2013'!$C$6</f>
        <v>30401</v>
      </c>
    </row>
    <row r="8" spans="1:4" x14ac:dyDescent="0.55000000000000004">
      <c r="A8">
        <v>2014</v>
      </c>
      <c r="B8">
        <f>'L1-2014'!$C$6</f>
        <v>2382</v>
      </c>
      <c r="C8">
        <f>'L2-2014'!$C$6</f>
        <v>9810</v>
      </c>
      <c r="D8">
        <f>'L3-2014'!$C$6</f>
        <v>33245</v>
      </c>
    </row>
    <row r="9" spans="1:4" x14ac:dyDescent="0.55000000000000004">
      <c r="A9">
        <v>2015</v>
      </c>
      <c r="B9">
        <f>'L1-2015'!$C$6</f>
        <v>975</v>
      </c>
      <c r="C9">
        <f>'L2-2015'!$C$6</f>
        <v>5631</v>
      </c>
      <c r="D9">
        <f>'L3-2015'!$C$6</f>
        <v>33564</v>
      </c>
    </row>
    <row r="10" spans="1:4" x14ac:dyDescent="0.55000000000000004">
      <c r="A10">
        <v>2016</v>
      </c>
      <c r="B10">
        <f>'L1-2016'!$C$6</f>
        <v>836</v>
      </c>
      <c r="C10">
        <f>'L2-2016'!$C$6</f>
        <v>4600</v>
      </c>
      <c r="D10">
        <f>'L3-2016'!$C$6</f>
        <v>35608</v>
      </c>
    </row>
    <row r="11" spans="1:4" x14ac:dyDescent="0.55000000000000004">
      <c r="A11">
        <v>2017</v>
      </c>
      <c r="B11">
        <f>'L1-2017'!$C$6</f>
        <v>648</v>
      </c>
      <c r="C11">
        <f>'L2-2017'!$C$6</f>
        <v>3393</v>
      </c>
      <c r="D11">
        <f>'L3-2017'!$C$6</f>
        <v>40013</v>
      </c>
    </row>
    <row r="12" spans="1:4" x14ac:dyDescent="0.55000000000000004">
      <c r="A12">
        <v>2018</v>
      </c>
      <c r="B12">
        <f>'L1-2018'!$C$6</f>
        <v>750</v>
      </c>
      <c r="C12">
        <f>'L2-2018'!$C$6</f>
        <v>3771</v>
      </c>
      <c r="D12">
        <f>'L3-2018'!$C$6</f>
        <v>40437</v>
      </c>
    </row>
    <row r="13" spans="1:4" x14ac:dyDescent="0.55000000000000004">
      <c r="A13">
        <v>2019</v>
      </c>
      <c r="B13">
        <f>'L1-2019'!$C$6</f>
        <v>580</v>
      </c>
      <c r="C13">
        <f>'L2-2019'!$C$6</f>
        <v>3882</v>
      </c>
      <c r="D13">
        <f>'L3-2019'!$C$6</f>
        <v>38852</v>
      </c>
    </row>
    <row r="14" spans="1:4" x14ac:dyDescent="0.55000000000000004">
      <c r="A14">
        <v>2020</v>
      </c>
      <c r="B14">
        <f>'L1-2020'!$C$6</f>
        <v>594</v>
      </c>
      <c r="C14">
        <f>'L2-2020'!$C$6</f>
        <v>2510</v>
      </c>
      <c r="D14">
        <f>'L3-2020'!$C$6</f>
        <v>36056</v>
      </c>
    </row>
    <row r="15" spans="1:4" x14ac:dyDescent="0.55000000000000004">
      <c r="A15" s="4" t="s">
        <v>81</v>
      </c>
      <c r="B15" s="33">
        <f>SUM(B4:B14)</f>
        <v>20107</v>
      </c>
      <c r="C15" s="33">
        <f t="shared" ref="C15:D15" si="0">SUM(C4:C14)</f>
        <v>99055</v>
      </c>
      <c r="D15" s="33">
        <f t="shared" si="0"/>
        <v>356805</v>
      </c>
    </row>
    <row r="16" spans="1:4" x14ac:dyDescent="0.55000000000000004">
      <c r="B16" s="4"/>
      <c r="C16" s="4" t="s">
        <v>103</v>
      </c>
      <c r="D16" s="24">
        <f>SUM(B15:D15)</f>
        <v>475967</v>
      </c>
    </row>
    <row r="17" spans="1:4" s="4" customFormat="1" x14ac:dyDescent="0.55000000000000004">
      <c r="D17" s="24"/>
    </row>
    <row r="18" spans="1:4" x14ac:dyDescent="0.55000000000000004">
      <c r="A18" s="3" t="s">
        <v>56</v>
      </c>
      <c r="B18" t="s">
        <v>54</v>
      </c>
    </row>
    <row r="19" spans="1:4" x14ac:dyDescent="0.55000000000000004">
      <c r="B19" t="s">
        <v>48</v>
      </c>
      <c r="C19" t="s">
        <v>49</v>
      </c>
      <c r="D19" t="s">
        <v>50</v>
      </c>
    </row>
    <row r="20" spans="1:4" x14ac:dyDescent="0.55000000000000004">
      <c r="A20">
        <v>2009</v>
      </c>
      <c r="D20">
        <f>'L3-2009'!$C$5</f>
        <v>2974</v>
      </c>
    </row>
    <row r="21" spans="1:4" x14ac:dyDescent="0.55000000000000004">
      <c r="A21">
        <v>2010</v>
      </c>
      <c r="B21">
        <f>'L1-2010'!$C$5</f>
        <v>860</v>
      </c>
      <c r="C21">
        <f>'L2-2010'!$C$5</f>
        <v>4577</v>
      </c>
      <c r="D21">
        <f>'L3-2010'!$C$5</f>
        <v>9357</v>
      </c>
    </row>
    <row r="22" spans="1:4" x14ac:dyDescent="0.55000000000000004">
      <c r="A22">
        <v>2011</v>
      </c>
      <c r="B22">
        <f>'L1-2011'!$C$5</f>
        <v>2262</v>
      </c>
      <c r="C22">
        <f>'L2-2011'!$C$5</f>
        <v>10896</v>
      </c>
      <c r="D22">
        <f>'L3-2011'!$C$5</f>
        <v>13926</v>
      </c>
    </row>
    <row r="23" spans="1:4" x14ac:dyDescent="0.55000000000000004">
      <c r="A23">
        <v>2012</v>
      </c>
      <c r="B23">
        <f>'L1-2012'!$C$5</f>
        <v>1593</v>
      </c>
      <c r="C23">
        <f>'L2-2012'!$C$5</f>
        <v>10511</v>
      </c>
      <c r="D23">
        <f>'L3-2012'!$C$5</f>
        <v>16806</v>
      </c>
    </row>
    <row r="24" spans="1:4" x14ac:dyDescent="0.55000000000000004">
      <c r="A24">
        <v>2013</v>
      </c>
      <c r="B24">
        <f>'L1-2013'!$C$5</f>
        <v>1249</v>
      </c>
      <c r="C24">
        <f>'L2-2013'!$C$5</f>
        <v>6115</v>
      </c>
      <c r="D24">
        <f>'L3-2013'!$C$5</f>
        <v>17853</v>
      </c>
    </row>
    <row r="25" spans="1:4" x14ac:dyDescent="0.55000000000000004">
      <c r="A25">
        <v>2014</v>
      </c>
      <c r="B25">
        <f>'L1-2014'!$C$5</f>
        <v>1127</v>
      </c>
      <c r="C25">
        <f>'L2-2014'!$C$5</f>
        <v>5411</v>
      </c>
      <c r="D25">
        <f>'L3-2014'!$C$5</f>
        <v>19967</v>
      </c>
    </row>
    <row r="26" spans="1:4" x14ac:dyDescent="0.55000000000000004">
      <c r="A26">
        <v>2015</v>
      </c>
      <c r="B26">
        <f>'L1-2015'!$C$5</f>
        <v>467</v>
      </c>
      <c r="C26">
        <f>'L2-2015'!$C$5</f>
        <v>3063</v>
      </c>
      <c r="D26">
        <f>'L3-2015'!$C$5</f>
        <v>20369</v>
      </c>
    </row>
    <row r="27" spans="1:4" x14ac:dyDescent="0.55000000000000004">
      <c r="A27">
        <v>2016</v>
      </c>
      <c r="B27">
        <f>'L1-2016'!$C$5</f>
        <v>353</v>
      </c>
      <c r="C27">
        <f>'L2-2016'!$C$5</f>
        <v>2610</v>
      </c>
      <c r="D27">
        <f>'L3-2016'!$C$5</f>
        <v>21521</v>
      </c>
    </row>
    <row r="28" spans="1:4" x14ac:dyDescent="0.55000000000000004">
      <c r="A28">
        <v>2017</v>
      </c>
      <c r="B28">
        <f>'L1-2017'!$C$5</f>
        <v>282</v>
      </c>
      <c r="C28">
        <f>'L2-2017'!$C$5</f>
        <v>1868</v>
      </c>
      <c r="D28">
        <f>'L3-2017'!$C$5</f>
        <v>24056</v>
      </c>
    </row>
    <row r="29" spans="1:4" x14ac:dyDescent="0.55000000000000004">
      <c r="A29">
        <v>2018</v>
      </c>
      <c r="B29">
        <f>'L1-2018'!$C$5</f>
        <v>326</v>
      </c>
      <c r="C29">
        <f>'L2-2018'!$C$5</f>
        <v>1861</v>
      </c>
      <c r="D29">
        <f>'L3-2018'!$C$5</f>
        <v>24029</v>
      </c>
    </row>
    <row r="30" spans="1:4" x14ac:dyDescent="0.55000000000000004">
      <c r="A30">
        <v>2019</v>
      </c>
      <c r="B30">
        <f>'L1-2019'!$C$5</f>
        <v>282</v>
      </c>
      <c r="C30">
        <f>'L2-2019'!$C$5</f>
        <v>1772</v>
      </c>
      <c r="D30">
        <f>'L3-2019'!$C$5</f>
        <v>23535</v>
      </c>
    </row>
    <row r="31" spans="1:4" x14ac:dyDescent="0.55000000000000004">
      <c r="A31">
        <v>2020</v>
      </c>
      <c r="B31">
        <f>'L1-2020'!$C$5</f>
        <v>281</v>
      </c>
      <c r="C31">
        <f>'L2-2020'!$C$5</f>
        <v>1359</v>
      </c>
      <c r="D31">
        <f>'L3-2020'!$C$5</f>
        <v>21961</v>
      </c>
    </row>
    <row r="33" spans="1:11" x14ac:dyDescent="0.55000000000000004">
      <c r="A33" s="3" t="s">
        <v>56</v>
      </c>
      <c r="B33" t="s">
        <v>53</v>
      </c>
    </row>
    <row r="34" spans="1:11" x14ac:dyDescent="0.55000000000000004">
      <c r="B34" t="s">
        <v>48</v>
      </c>
      <c r="C34" t="s">
        <v>49</v>
      </c>
      <c r="D34" t="s">
        <v>50</v>
      </c>
    </row>
    <row r="35" spans="1:11" x14ac:dyDescent="0.55000000000000004">
      <c r="A35">
        <v>2009</v>
      </c>
      <c r="D35">
        <f>'L3-2009'!$C$4</f>
        <v>2120</v>
      </c>
    </row>
    <row r="36" spans="1:11" x14ac:dyDescent="0.55000000000000004">
      <c r="A36">
        <v>2010</v>
      </c>
      <c r="B36">
        <f>'L1-2010'!$C$4</f>
        <v>1460</v>
      </c>
      <c r="C36">
        <f>'L2-2010'!$C$4</f>
        <v>5402</v>
      </c>
      <c r="D36">
        <f>'L3-2010'!$C$4</f>
        <v>6601</v>
      </c>
    </row>
    <row r="37" spans="1:11" x14ac:dyDescent="0.55000000000000004">
      <c r="A37">
        <v>2011</v>
      </c>
      <c r="B37">
        <f>'L1-2011'!$C$4</f>
        <v>2610</v>
      </c>
      <c r="C37">
        <f>'L2-2011'!$C$4</f>
        <v>10992</v>
      </c>
      <c r="D37">
        <f>'L3-2011'!$C$4</f>
        <v>10173</v>
      </c>
    </row>
    <row r="38" spans="1:11" x14ac:dyDescent="0.55000000000000004">
      <c r="A38">
        <v>2012</v>
      </c>
      <c r="B38">
        <f>'L1-2012'!$C$4</f>
        <v>1852</v>
      </c>
      <c r="C38">
        <f>'L2-2012'!$C$4</f>
        <v>10496</v>
      </c>
      <c r="D38">
        <f>'L3-2012'!$C$4</f>
        <v>11766</v>
      </c>
    </row>
    <row r="39" spans="1:11" x14ac:dyDescent="0.55000000000000004">
      <c r="A39">
        <v>2013</v>
      </c>
      <c r="B39">
        <f>'L1-2013'!$C$4</f>
        <v>1456</v>
      </c>
      <c r="C39">
        <f>'L2-2013'!$C$4</f>
        <v>6469</v>
      </c>
      <c r="D39">
        <f>'L3-2013'!$C$4</f>
        <v>12548</v>
      </c>
    </row>
    <row r="40" spans="1:11" x14ac:dyDescent="0.55000000000000004">
      <c r="A40">
        <v>2014</v>
      </c>
      <c r="B40">
        <f>'L1-2014'!$C$4</f>
        <v>1255</v>
      </c>
      <c r="C40">
        <f>'L2-2014'!$C$4</f>
        <v>4399</v>
      </c>
      <c r="D40">
        <f>'L3-2014'!$C$4</f>
        <v>13278</v>
      </c>
    </row>
    <row r="41" spans="1:11" x14ac:dyDescent="0.55000000000000004">
      <c r="A41">
        <v>2015</v>
      </c>
      <c r="B41">
        <f>'L1-2015'!$C$4</f>
        <v>508</v>
      </c>
      <c r="C41">
        <f>'L2-2015'!$C$4</f>
        <v>2568</v>
      </c>
      <c r="D41">
        <f>'L3-2015'!$C$4</f>
        <v>13195</v>
      </c>
    </row>
    <row r="42" spans="1:11" x14ac:dyDescent="0.55000000000000004">
      <c r="A42">
        <v>2016</v>
      </c>
      <c r="B42">
        <f>'L1-2016'!$C$4</f>
        <v>483</v>
      </c>
      <c r="C42">
        <f>'L2-2016'!$C$4</f>
        <v>1990</v>
      </c>
      <c r="D42">
        <f>'L3-2016'!$C$4</f>
        <v>14087</v>
      </c>
    </row>
    <row r="43" spans="1:11" x14ac:dyDescent="0.55000000000000004">
      <c r="A43">
        <v>2017</v>
      </c>
      <c r="B43">
        <f>'L1-2017'!$C$4</f>
        <v>366</v>
      </c>
      <c r="C43">
        <f>'L2-2017'!$C$4</f>
        <v>1525</v>
      </c>
      <c r="D43">
        <f>'L3-2017'!$C$4</f>
        <v>15957</v>
      </c>
    </row>
    <row r="44" spans="1:11" x14ac:dyDescent="0.55000000000000004">
      <c r="A44">
        <v>2018</v>
      </c>
      <c r="B44">
        <f>'L1-2018'!$C$4</f>
        <v>424</v>
      </c>
      <c r="C44">
        <f>'L2-2018'!$C$4</f>
        <v>1910</v>
      </c>
      <c r="D44">
        <f>'L3-2018'!$C$4</f>
        <v>16408</v>
      </c>
    </row>
    <row r="45" spans="1:11" x14ac:dyDescent="0.55000000000000004">
      <c r="A45">
        <v>2019</v>
      </c>
      <c r="B45">
        <f>'L1-2019'!$C$4</f>
        <v>298</v>
      </c>
      <c r="C45">
        <f>'L2-2019'!$C$4</f>
        <v>2110</v>
      </c>
      <c r="D45">
        <f>'L3-2019'!$C$4</f>
        <v>15317</v>
      </c>
    </row>
    <row r="46" spans="1:11" x14ac:dyDescent="0.55000000000000004">
      <c r="A46">
        <v>2020</v>
      </c>
      <c r="B46">
        <f>'L1-2020'!$C$4</f>
        <v>313</v>
      </c>
      <c r="C46">
        <f>'L2-2020'!$C$4</f>
        <v>1151</v>
      </c>
      <c r="D46">
        <f>'L3-2020'!$C$4</f>
        <v>14095</v>
      </c>
    </row>
    <row r="48" spans="1:11" x14ac:dyDescent="0.55000000000000004">
      <c r="A48" s="3" t="s">
        <v>56</v>
      </c>
      <c r="B48" t="s">
        <v>63</v>
      </c>
      <c r="J48" s="1" t="s">
        <v>56</v>
      </c>
      <c r="K48" s="1" t="s">
        <v>67</v>
      </c>
    </row>
    <row r="49" spans="1:14" x14ac:dyDescent="0.55000000000000004">
      <c r="B49" t="s">
        <v>57</v>
      </c>
      <c r="C49" t="s">
        <v>60</v>
      </c>
      <c r="E49" t="s">
        <v>64</v>
      </c>
      <c r="F49" t="s">
        <v>65</v>
      </c>
      <c r="G49" t="s">
        <v>66</v>
      </c>
      <c r="L49" s="1" t="s">
        <v>48</v>
      </c>
      <c r="M49" s="1" t="s">
        <v>49</v>
      </c>
      <c r="N49" s="1" t="s">
        <v>50</v>
      </c>
    </row>
    <row r="50" spans="1:14" x14ac:dyDescent="0.55000000000000004">
      <c r="A50">
        <v>2010</v>
      </c>
      <c r="B50">
        <f>'L1-2010'!$C$5</f>
        <v>860</v>
      </c>
      <c r="C50">
        <f>'L1-2010'!$C$4</f>
        <v>1460</v>
      </c>
      <c r="D50" s="8">
        <f>SUM(B50:C50)</f>
        <v>2320</v>
      </c>
      <c r="E50">
        <f>ROUND(B50/D50*100,1)</f>
        <v>37.1</v>
      </c>
      <c r="F50">
        <f>ROUND(C50/D50*100,1)</f>
        <v>62.9</v>
      </c>
      <c r="G50" s="10">
        <f>E50-F50</f>
        <v>-25.799999999999997</v>
      </c>
      <c r="K50">
        <v>2009</v>
      </c>
      <c r="N50">
        <f t="shared" ref="N50:N59" si="1">G78</f>
        <v>16.799999999999997</v>
      </c>
    </row>
    <row r="51" spans="1:14" x14ac:dyDescent="0.55000000000000004">
      <c r="A51">
        <v>2011</v>
      </c>
      <c r="B51">
        <f>'L1-2011'!$C$5</f>
        <v>2262</v>
      </c>
      <c r="C51">
        <f>'L1-2011'!$C$4</f>
        <v>2610</v>
      </c>
      <c r="D51" s="8">
        <f t="shared" ref="D51:D57" si="2">SUM(B51:C51)</f>
        <v>4872</v>
      </c>
      <c r="E51">
        <f t="shared" ref="E51:E57" si="3">ROUND(B51/D51*100,1)</f>
        <v>46.4</v>
      </c>
      <c r="F51">
        <f t="shared" ref="F51:F57" si="4">ROUND(C51/D51*100,1)</f>
        <v>53.6</v>
      </c>
      <c r="G51" s="10">
        <f t="shared" ref="G51:G57" si="5">E51-F51</f>
        <v>-7.2000000000000028</v>
      </c>
      <c r="K51">
        <v>2010</v>
      </c>
      <c r="L51">
        <f>G50</f>
        <v>-25.799999999999997</v>
      </c>
      <c r="M51">
        <f t="shared" ref="M51:M59" si="6">G64</f>
        <v>-8.2000000000000028</v>
      </c>
      <c r="N51">
        <f t="shared" si="1"/>
        <v>17.200000000000003</v>
      </c>
    </row>
    <row r="52" spans="1:14" x14ac:dyDescent="0.55000000000000004">
      <c r="A52">
        <v>2012</v>
      </c>
      <c r="B52">
        <f>'L1-2012'!$C$5</f>
        <v>1593</v>
      </c>
      <c r="C52">
        <f>'L1-2012'!$C$4</f>
        <v>1852</v>
      </c>
      <c r="D52" s="8">
        <f t="shared" si="2"/>
        <v>3445</v>
      </c>
      <c r="E52">
        <f t="shared" si="3"/>
        <v>46.2</v>
      </c>
      <c r="F52">
        <f t="shared" si="4"/>
        <v>53.8</v>
      </c>
      <c r="G52" s="10">
        <f t="shared" si="5"/>
        <v>-7.5999999999999943</v>
      </c>
      <c r="K52">
        <v>2011</v>
      </c>
      <c r="L52">
        <f t="shared" ref="L52:L58" si="7">G51</f>
        <v>-7.2000000000000028</v>
      </c>
      <c r="M52">
        <f t="shared" si="6"/>
        <v>-0.40000000000000568</v>
      </c>
      <c r="N52">
        <f t="shared" si="1"/>
        <v>15.599999999999994</v>
      </c>
    </row>
    <row r="53" spans="1:14" x14ac:dyDescent="0.55000000000000004">
      <c r="A53">
        <v>2013</v>
      </c>
      <c r="B53">
        <f>'L1-2013'!$C$5</f>
        <v>1249</v>
      </c>
      <c r="C53">
        <f>'L1-2013'!$C$4</f>
        <v>1456</v>
      </c>
      <c r="D53" s="8">
        <f t="shared" si="2"/>
        <v>2705</v>
      </c>
      <c r="E53">
        <f t="shared" si="3"/>
        <v>46.2</v>
      </c>
      <c r="F53">
        <f t="shared" si="4"/>
        <v>53.8</v>
      </c>
      <c r="G53" s="10">
        <f t="shared" si="5"/>
        <v>-7.5999999999999943</v>
      </c>
      <c r="K53">
        <v>2012</v>
      </c>
      <c r="L53">
        <f t="shared" si="7"/>
        <v>-7.5999999999999943</v>
      </c>
      <c r="M53">
        <f t="shared" si="6"/>
        <v>0</v>
      </c>
      <c r="N53">
        <f t="shared" si="1"/>
        <v>17.599999999999994</v>
      </c>
    </row>
    <row r="54" spans="1:14" x14ac:dyDescent="0.55000000000000004">
      <c r="A54">
        <v>2014</v>
      </c>
      <c r="B54">
        <f>'L1-2014'!$C$5</f>
        <v>1127</v>
      </c>
      <c r="C54">
        <f>'L1-2014'!$C$4</f>
        <v>1255</v>
      </c>
      <c r="D54" s="8">
        <f t="shared" si="2"/>
        <v>2382</v>
      </c>
      <c r="E54">
        <f t="shared" si="3"/>
        <v>47.3</v>
      </c>
      <c r="F54">
        <f t="shared" si="4"/>
        <v>52.7</v>
      </c>
      <c r="G54" s="10">
        <f t="shared" si="5"/>
        <v>-5.4000000000000057</v>
      </c>
      <c r="K54">
        <v>2013</v>
      </c>
      <c r="L54">
        <f t="shared" si="7"/>
        <v>-7.5999999999999943</v>
      </c>
      <c r="M54">
        <f t="shared" si="6"/>
        <v>-2.7999999999999972</v>
      </c>
      <c r="N54">
        <f t="shared" si="1"/>
        <v>17.400000000000006</v>
      </c>
    </row>
    <row r="55" spans="1:14" x14ac:dyDescent="0.55000000000000004">
      <c r="A55">
        <v>2015</v>
      </c>
      <c r="B55">
        <f>'L1-2015'!$C$5</f>
        <v>467</v>
      </c>
      <c r="C55">
        <f>'L1-2015'!$C$4</f>
        <v>508</v>
      </c>
      <c r="D55" s="8">
        <f t="shared" si="2"/>
        <v>975</v>
      </c>
      <c r="E55">
        <f t="shared" si="3"/>
        <v>47.9</v>
      </c>
      <c r="F55">
        <f t="shared" si="4"/>
        <v>52.1</v>
      </c>
      <c r="G55" s="10">
        <f t="shared" si="5"/>
        <v>-4.2000000000000028</v>
      </c>
      <c r="K55">
        <v>2014</v>
      </c>
      <c r="L55">
        <f t="shared" si="7"/>
        <v>-5.4000000000000057</v>
      </c>
      <c r="M55">
        <f t="shared" si="6"/>
        <v>10.400000000000006</v>
      </c>
      <c r="N55">
        <f t="shared" si="1"/>
        <v>20.200000000000003</v>
      </c>
    </row>
    <row r="56" spans="1:14" x14ac:dyDescent="0.55000000000000004">
      <c r="A56">
        <v>2016</v>
      </c>
      <c r="B56">
        <f>'L1-2016'!$C$5</f>
        <v>353</v>
      </c>
      <c r="C56">
        <f>'L1-2016'!$C$4</f>
        <v>483</v>
      </c>
      <c r="D56" s="8">
        <f t="shared" si="2"/>
        <v>836</v>
      </c>
      <c r="E56">
        <f t="shared" si="3"/>
        <v>42.2</v>
      </c>
      <c r="F56">
        <f t="shared" si="4"/>
        <v>57.8</v>
      </c>
      <c r="G56" s="10">
        <f t="shared" si="5"/>
        <v>-15.599999999999994</v>
      </c>
      <c r="K56">
        <v>2015</v>
      </c>
      <c r="L56">
        <f t="shared" si="7"/>
        <v>-4.2000000000000028</v>
      </c>
      <c r="M56">
        <f t="shared" si="6"/>
        <v>8.7999999999999972</v>
      </c>
      <c r="N56">
        <f t="shared" si="1"/>
        <v>21.400000000000006</v>
      </c>
    </row>
    <row r="57" spans="1:14" x14ac:dyDescent="0.55000000000000004">
      <c r="A57">
        <v>2017</v>
      </c>
      <c r="B57">
        <f>'L1-2017'!$C$5</f>
        <v>282</v>
      </c>
      <c r="C57">
        <f>'L1-2017'!$C$4</f>
        <v>366</v>
      </c>
      <c r="D57" s="8">
        <f t="shared" si="2"/>
        <v>648</v>
      </c>
      <c r="E57">
        <f t="shared" si="3"/>
        <v>43.5</v>
      </c>
      <c r="F57">
        <f t="shared" si="4"/>
        <v>56.5</v>
      </c>
      <c r="G57" s="10">
        <f t="shared" si="5"/>
        <v>-13</v>
      </c>
      <c r="K57">
        <v>2016</v>
      </c>
      <c r="L57">
        <f t="shared" si="7"/>
        <v>-15.599999999999994</v>
      </c>
      <c r="M57">
        <f t="shared" si="6"/>
        <v>13.400000000000006</v>
      </c>
      <c r="N57">
        <f t="shared" si="1"/>
        <v>20.799999999999997</v>
      </c>
    </row>
    <row r="58" spans="1:14" x14ac:dyDescent="0.55000000000000004">
      <c r="A58">
        <v>2018</v>
      </c>
      <c r="B58">
        <f>'L1-2018'!$C$5</f>
        <v>326</v>
      </c>
      <c r="C58">
        <f>'L1-2018'!$C$4</f>
        <v>424</v>
      </c>
      <c r="D58" s="8">
        <f>SUM(B58:C58)</f>
        <v>750</v>
      </c>
      <c r="E58">
        <f>ROUND(B58/D58*100,1)</f>
        <v>43.5</v>
      </c>
      <c r="F58">
        <f>ROUND(C58/D58*100,1)</f>
        <v>56.5</v>
      </c>
      <c r="G58" s="10">
        <f>E58-F58</f>
        <v>-13</v>
      </c>
      <c r="K58">
        <v>2017</v>
      </c>
      <c r="L58">
        <f t="shared" si="7"/>
        <v>-13</v>
      </c>
      <c r="M58">
        <f t="shared" si="6"/>
        <v>10.200000000000003</v>
      </c>
      <c r="N58">
        <f t="shared" si="1"/>
        <v>20.200000000000003</v>
      </c>
    </row>
    <row r="59" spans="1:14" x14ac:dyDescent="0.55000000000000004">
      <c r="A59">
        <v>2019</v>
      </c>
      <c r="B59">
        <f>'L1-2019'!$C$5</f>
        <v>282</v>
      </c>
      <c r="C59">
        <f>'L1-2019'!$C$4</f>
        <v>298</v>
      </c>
      <c r="D59" s="8">
        <f>SUM(B59:C59)</f>
        <v>580</v>
      </c>
      <c r="E59">
        <f>ROUND(B59/D59*100,1)</f>
        <v>48.6</v>
      </c>
      <c r="F59">
        <f>ROUND(C59/D59*100,1)</f>
        <v>51.4</v>
      </c>
      <c r="G59" s="10">
        <f>E59-F59</f>
        <v>-2.7999999999999972</v>
      </c>
      <c r="K59">
        <v>2018</v>
      </c>
      <c r="L59">
        <f>G58</f>
        <v>-13</v>
      </c>
      <c r="M59">
        <f t="shared" si="6"/>
        <v>-1.2000000000000028</v>
      </c>
      <c r="N59">
        <f t="shared" si="1"/>
        <v>18.799999999999997</v>
      </c>
    </row>
    <row r="60" spans="1:14" x14ac:dyDescent="0.55000000000000004">
      <c r="A60">
        <v>2020</v>
      </c>
      <c r="B60">
        <f>'L1-2020'!$C$5</f>
        <v>281</v>
      </c>
      <c r="C60">
        <f>'L1-2020'!$C$4</f>
        <v>313</v>
      </c>
      <c r="D60" s="8">
        <f>SUM(B60:C60)</f>
        <v>594</v>
      </c>
      <c r="E60">
        <f>ROUND(B60/D60*100,1)</f>
        <v>47.3</v>
      </c>
      <c r="F60">
        <f>ROUND(C60/D60*100,1)</f>
        <v>52.7</v>
      </c>
      <c r="G60" s="10">
        <f>E60-F60</f>
        <v>-5.4000000000000057</v>
      </c>
      <c r="K60">
        <v>2019</v>
      </c>
      <c r="L60">
        <f>G59</f>
        <v>-2.7999999999999972</v>
      </c>
      <c r="M60">
        <f>G73</f>
        <v>-8.7999999999999972</v>
      </c>
      <c r="N60">
        <f>G88</f>
        <v>21.200000000000003</v>
      </c>
    </row>
    <row r="61" spans="1:14" x14ac:dyDescent="0.55000000000000004">
      <c r="K61">
        <v>2020</v>
      </c>
      <c r="L61">
        <f>G60</f>
        <v>-5.4000000000000057</v>
      </c>
      <c r="M61">
        <f>G74</f>
        <v>8.2000000000000028</v>
      </c>
      <c r="N61">
        <f>G89</f>
        <v>21.799999999999997</v>
      </c>
    </row>
    <row r="62" spans="1:14" x14ac:dyDescent="0.55000000000000004">
      <c r="A62" s="3" t="s">
        <v>56</v>
      </c>
    </row>
    <row r="63" spans="1:14" x14ac:dyDescent="0.55000000000000004">
      <c r="B63" t="s">
        <v>58</v>
      </c>
      <c r="C63" t="s">
        <v>61</v>
      </c>
      <c r="K63" t="s">
        <v>68</v>
      </c>
      <c r="L63">
        <f>ROUND(AVERAGE(L51:L61),1)</f>
        <v>-9.8000000000000007</v>
      </c>
      <c r="M63">
        <f>ROUND(AVERAGE(M51:M61),1)</f>
        <v>2.7</v>
      </c>
      <c r="N63">
        <f>ROUND(AVERAGE(N50:N61),1)</f>
        <v>19.100000000000001</v>
      </c>
    </row>
    <row r="64" spans="1:14" x14ac:dyDescent="0.55000000000000004">
      <c r="A64">
        <v>2010</v>
      </c>
      <c r="B64">
        <f>'L2-2010'!$C$5</f>
        <v>4577</v>
      </c>
      <c r="C64">
        <f>'L2-2010'!$C$4</f>
        <v>5402</v>
      </c>
      <c r="D64" s="8">
        <f t="shared" ref="D64:D72" si="8">SUM(B64:C64)</f>
        <v>9979</v>
      </c>
      <c r="E64">
        <f t="shared" ref="E64:E72" si="9">ROUND(B64/D64*100,1)</f>
        <v>45.9</v>
      </c>
      <c r="F64">
        <f t="shared" ref="F64:F72" si="10">ROUND(C64/D64*100,1)</f>
        <v>54.1</v>
      </c>
      <c r="G64" s="10">
        <f t="shared" ref="G64:G72" si="11">E64-F64</f>
        <v>-8.2000000000000028</v>
      </c>
      <c r="H64" s="4"/>
      <c r="I64" s="4"/>
      <c r="K64" t="s">
        <v>69</v>
      </c>
      <c r="L64">
        <f>ROUND(MEDIAN(L51:L61),1)</f>
        <v>-7.6</v>
      </c>
      <c r="M64">
        <f>MEDIAN(M51:M61)</f>
        <v>0</v>
      </c>
      <c r="N64">
        <f>MEDIAN(N50:N61)</f>
        <v>19.5</v>
      </c>
    </row>
    <row r="65" spans="1:9" x14ac:dyDescent="0.55000000000000004">
      <c r="A65">
        <v>2011</v>
      </c>
      <c r="B65">
        <f>'L2-2011'!$C$5</f>
        <v>10896</v>
      </c>
      <c r="C65">
        <f>'L2-2011'!$C$4</f>
        <v>10992</v>
      </c>
      <c r="D65" s="8">
        <f t="shared" si="8"/>
        <v>21888</v>
      </c>
      <c r="E65">
        <f t="shared" si="9"/>
        <v>49.8</v>
      </c>
      <c r="F65">
        <f t="shared" si="10"/>
        <v>50.2</v>
      </c>
      <c r="G65" s="10">
        <f t="shared" si="11"/>
        <v>-0.40000000000000568</v>
      </c>
      <c r="H65" s="4"/>
      <c r="I65" s="4"/>
    </row>
    <row r="66" spans="1:9" x14ac:dyDescent="0.55000000000000004">
      <c r="A66">
        <v>2012</v>
      </c>
      <c r="B66">
        <f>'L2-2012'!$C$5</f>
        <v>10511</v>
      </c>
      <c r="C66">
        <f>'L2-2012'!$C$4</f>
        <v>10496</v>
      </c>
      <c r="D66" s="8">
        <f t="shared" si="8"/>
        <v>21007</v>
      </c>
      <c r="E66">
        <f t="shared" si="9"/>
        <v>50</v>
      </c>
      <c r="F66">
        <f t="shared" si="10"/>
        <v>50</v>
      </c>
      <c r="G66" s="10">
        <f t="shared" si="11"/>
        <v>0</v>
      </c>
      <c r="H66" s="4"/>
      <c r="I66" s="4"/>
    </row>
    <row r="67" spans="1:9" x14ac:dyDescent="0.55000000000000004">
      <c r="A67">
        <v>2013</v>
      </c>
      <c r="B67">
        <f>'L2-2013'!$C$5</f>
        <v>6115</v>
      </c>
      <c r="C67">
        <f>'L2-2013'!$C$4</f>
        <v>6469</v>
      </c>
      <c r="D67" s="8">
        <f t="shared" si="8"/>
        <v>12584</v>
      </c>
      <c r="E67">
        <f t="shared" si="9"/>
        <v>48.6</v>
      </c>
      <c r="F67">
        <f t="shared" si="10"/>
        <v>51.4</v>
      </c>
      <c r="G67" s="10">
        <f t="shared" si="11"/>
        <v>-2.7999999999999972</v>
      </c>
      <c r="H67" s="4"/>
      <c r="I67" s="4"/>
    </row>
    <row r="68" spans="1:9" x14ac:dyDescent="0.55000000000000004">
      <c r="A68">
        <v>2014</v>
      </c>
      <c r="B68">
        <f>'L2-2014'!$C$5</f>
        <v>5411</v>
      </c>
      <c r="C68">
        <f>'L2-2014'!$C$4</f>
        <v>4399</v>
      </c>
      <c r="D68" s="8">
        <f t="shared" si="8"/>
        <v>9810</v>
      </c>
      <c r="E68">
        <f t="shared" si="9"/>
        <v>55.2</v>
      </c>
      <c r="F68">
        <f t="shared" si="10"/>
        <v>44.8</v>
      </c>
      <c r="G68" s="10">
        <f t="shared" si="11"/>
        <v>10.400000000000006</v>
      </c>
      <c r="H68" s="4"/>
      <c r="I68" s="4"/>
    </row>
    <row r="69" spans="1:9" x14ac:dyDescent="0.55000000000000004">
      <c r="A69">
        <v>2015</v>
      </c>
      <c r="B69">
        <f>'L2-2015'!$C$5</f>
        <v>3063</v>
      </c>
      <c r="C69">
        <f>'L2-2015'!$C$4</f>
        <v>2568</v>
      </c>
      <c r="D69" s="8">
        <f t="shared" si="8"/>
        <v>5631</v>
      </c>
      <c r="E69">
        <f t="shared" si="9"/>
        <v>54.4</v>
      </c>
      <c r="F69">
        <f t="shared" si="10"/>
        <v>45.6</v>
      </c>
      <c r="G69" s="10">
        <f t="shared" si="11"/>
        <v>8.7999999999999972</v>
      </c>
      <c r="H69" s="4"/>
      <c r="I69" s="4"/>
    </row>
    <row r="70" spans="1:9" x14ac:dyDescent="0.55000000000000004">
      <c r="A70">
        <v>2016</v>
      </c>
      <c r="B70">
        <f>'L2-2016'!$C$5</f>
        <v>2610</v>
      </c>
      <c r="C70">
        <f>'L2-2016'!$C$4</f>
        <v>1990</v>
      </c>
      <c r="D70" s="8">
        <f t="shared" si="8"/>
        <v>4600</v>
      </c>
      <c r="E70">
        <f t="shared" si="9"/>
        <v>56.7</v>
      </c>
      <c r="F70">
        <f t="shared" si="10"/>
        <v>43.3</v>
      </c>
      <c r="G70" s="10">
        <f t="shared" si="11"/>
        <v>13.400000000000006</v>
      </c>
      <c r="H70" s="4"/>
      <c r="I70" s="4"/>
    </row>
    <row r="71" spans="1:9" x14ac:dyDescent="0.55000000000000004">
      <c r="A71">
        <v>2017</v>
      </c>
      <c r="B71">
        <f>'L2-2017'!$C$5</f>
        <v>1868</v>
      </c>
      <c r="C71">
        <f>'L2-2017'!$C$4</f>
        <v>1525</v>
      </c>
      <c r="D71" s="8">
        <f t="shared" si="8"/>
        <v>3393</v>
      </c>
      <c r="E71">
        <f t="shared" si="9"/>
        <v>55.1</v>
      </c>
      <c r="F71">
        <f t="shared" si="10"/>
        <v>44.9</v>
      </c>
      <c r="G71" s="10">
        <f t="shared" si="11"/>
        <v>10.200000000000003</v>
      </c>
      <c r="H71" s="4"/>
      <c r="I71" s="4"/>
    </row>
    <row r="72" spans="1:9" x14ac:dyDescent="0.55000000000000004">
      <c r="A72">
        <v>2018</v>
      </c>
      <c r="B72">
        <f>'L2-2018'!$C$5</f>
        <v>1861</v>
      </c>
      <c r="C72">
        <f>'L2-2018'!$C$4</f>
        <v>1910</v>
      </c>
      <c r="D72" s="8">
        <f t="shared" si="8"/>
        <v>3771</v>
      </c>
      <c r="E72">
        <f t="shared" si="9"/>
        <v>49.4</v>
      </c>
      <c r="F72">
        <f t="shared" si="10"/>
        <v>50.6</v>
      </c>
      <c r="G72" s="10">
        <f t="shared" si="11"/>
        <v>-1.2000000000000028</v>
      </c>
      <c r="H72" s="4"/>
      <c r="I72" s="4"/>
    </row>
    <row r="73" spans="1:9" x14ac:dyDescent="0.55000000000000004">
      <c r="A73">
        <v>2019</v>
      </c>
      <c r="B73">
        <f>'L2-2019'!$C$5</f>
        <v>1772</v>
      </c>
      <c r="C73">
        <f>'L2-2019'!$C$4</f>
        <v>2110</v>
      </c>
      <c r="D73" s="8">
        <f>SUM(B73:C73)</f>
        <v>3882</v>
      </c>
      <c r="E73">
        <f>ROUND(B73/D73*100,1)</f>
        <v>45.6</v>
      </c>
      <c r="F73">
        <f>ROUND(C73/D73*100,1)</f>
        <v>54.4</v>
      </c>
      <c r="G73" s="10">
        <f>E73-F73</f>
        <v>-8.7999999999999972</v>
      </c>
      <c r="H73" s="4"/>
      <c r="I73" s="4"/>
    </row>
    <row r="74" spans="1:9" x14ac:dyDescent="0.55000000000000004">
      <c r="A74">
        <v>2020</v>
      </c>
      <c r="B74">
        <f>'L2-2020'!$C$5</f>
        <v>1359</v>
      </c>
      <c r="C74">
        <f>'L2-2020'!$C$4</f>
        <v>1151</v>
      </c>
      <c r="D74" s="8">
        <f>SUM(B74:C74)</f>
        <v>2510</v>
      </c>
      <c r="E74">
        <f>ROUND(B74/D74*100,1)</f>
        <v>54.1</v>
      </c>
      <c r="F74">
        <f>ROUND(C74/D74*100,1)</f>
        <v>45.9</v>
      </c>
      <c r="G74" s="10">
        <f>E74-F74</f>
        <v>8.2000000000000028</v>
      </c>
      <c r="H74" s="4"/>
      <c r="I74" s="4"/>
    </row>
    <row r="75" spans="1:9" x14ac:dyDescent="0.55000000000000004">
      <c r="H75" s="4"/>
      <c r="I75" s="4"/>
    </row>
    <row r="76" spans="1:9" x14ac:dyDescent="0.55000000000000004">
      <c r="A76" t="s">
        <v>56</v>
      </c>
    </row>
    <row r="77" spans="1:9" x14ac:dyDescent="0.55000000000000004">
      <c r="B77" t="s">
        <v>59</v>
      </c>
      <c r="C77" t="s">
        <v>62</v>
      </c>
    </row>
    <row r="78" spans="1:9" x14ac:dyDescent="0.55000000000000004">
      <c r="A78">
        <v>2009</v>
      </c>
      <c r="B78">
        <f>'L3-2009'!$C$5</f>
        <v>2974</v>
      </c>
      <c r="C78">
        <f>'L3-2009'!$C$4</f>
        <v>2120</v>
      </c>
      <c r="D78" s="8">
        <f t="shared" ref="D78:D87" si="12">SUM(B78:C78)</f>
        <v>5094</v>
      </c>
      <c r="E78">
        <f t="shared" ref="E78:E87" si="13">ROUND(B78/D78*100,1)</f>
        <v>58.4</v>
      </c>
      <c r="F78">
        <f t="shared" ref="F78:F87" si="14">ROUND(C78/D78*100,1)</f>
        <v>41.6</v>
      </c>
      <c r="G78" s="10">
        <f t="shared" ref="G78:G87" si="15">E78-F78</f>
        <v>16.799999999999997</v>
      </c>
    </row>
    <row r="79" spans="1:9" x14ac:dyDescent="0.55000000000000004">
      <c r="A79">
        <v>2010</v>
      </c>
      <c r="B79">
        <f>'L3-2010'!$C$5</f>
        <v>9357</v>
      </c>
      <c r="C79">
        <f>'L3-2010'!$C$4</f>
        <v>6601</v>
      </c>
      <c r="D79" s="8">
        <f t="shared" si="12"/>
        <v>15958</v>
      </c>
      <c r="E79">
        <f t="shared" si="13"/>
        <v>58.6</v>
      </c>
      <c r="F79">
        <f t="shared" si="14"/>
        <v>41.4</v>
      </c>
      <c r="G79" s="10">
        <f t="shared" si="15"/>
        <v>17.200000000000003</v>
      </c>
    </row>
    <row r="80" spans="1:9" x14ac:dyDescent="0.55000000000000004">
      <c r="A80">
        <v>2011</v>
      </c>
      <c r="B80">
        <f>'L3-2011'!$C$5</f>
        <v>13926</v>
      </c>
      <c r="C80">
        <f>'L3-2011'!$C$4</f>
        <v>10173</v>
      </c>
      <c r="D80" s="8">
        <f t="shared" si="12"/>
        <v>24099</v>
      </c>
      <c r="E80">
        <f t="shared" si="13"/>
        <v>57.8</v>
      </c>
      <c r="F80">
        <f t="shared" si="14"/>
        <v>42.2</v>
      </c>
      <c r="G80" s="10">
        <f t="shared" si="15"/>
        <v>15.599999999999994</v>
      </c>
    </row>
    <row r="81" spans="1:16" x14ac:dyDescent="0.55000000000000004">
      <c r="A81">
        <v>2012</v>
      </c>
      <c r="B81">
        <f>'L3-2012'!$C$5</f>
        <v>16806</v>
      </c>
      <c r="C81">
        <f>'L3-2012'!$C$4</f>
        <v>11766</v>
      </c>
      <c r="D81" s="8">
        <f t="shared" si="12"/>
        <v>28572</v>
      </c>
      <c r="E81">
        <f t="shared" si="13"/>
        <v>58.8</v>
      </c>
      <c r="F81">
        <f t="shared" si="14"/>
        <v>41.2</v>
      </c>
      <c r="G81" s="10">
        <f t="shared" si="15"/>
        <v>17.599999999999994</v>
      </c>
    </row>
    <row r="82" spans="1:16" x14ac:dyDescent="0.55000000000000004">
      <c r="A82">
        <v>2013</v>
      </c>
      <c r="B82">
        <f>'L3-2013'!$C$5</f>
        <v>17853</v>
      </c>
      <c r="C82">
        <f>'L3-2013'!$C$4</f>
        <v>12548</v>
      </c>
      <c r="D82" s="8">
        <f t="shared" si="12"/>
        <v>30401</v>
      </c>
      <c r="E82">
        <f t="shared" si="13"/>
        <v>58.7</v>
      </c>
      <c r="F82">
        <f t="shared" si="14"/>
        <v>41.3</v>
      </c>
      <c r="G82" s="10">
        <f t="shared" si="15"/>
        <v>17.400000000000006</v>
      </c>
    </row>
    <row r="83" spans="1:16" x14ac:dyDescent="0.55000000000000004">
      <c r="A83">
        <v>2014</v>
      </c>
      <c r="B83">
        <f>'L3-2014'!$C$5</f>
        <v>19967</v>
      </c>
      <c r="C83">
        <f>'L3-2014'!$C$4</f>
        <v>13278</v>
      </c>
      <c r="D83" s="8">
        <f t="shared" si="12"/>
        <v>33245</v>
      </c>
      <c r="E83">
        <f t="shared" si="13"/>
        <v>60.1</v>
      </c>
      <c r="F83">
        <f t="shared" si="14"/>
        <v>39.9</v>
      </c>
      <c r="G83" s="10">
        <f t="shared" si="15"/>
        <v>20.200000000000003</v>
      </c>
    </row>
    <row r="84" spans="1:16" x14ac:dyDescent="0.55000000000000004">
      <c r="A84">
        <v>2015</v>
      </c>
      <c r="B84">
        <f>'L3-2015'!$C$5</f>
        <v>20369</v>
      </c>
      <c r="C84">
        <f>'L3-2015'!$C$4</f>
        <v>13195</v>
      </c>
      <c r="D84" s="8">
        <f t="shared" si="12"/>
        <v>33564</v>
      </c>
      <c r="E84">
        <f t="shared" si="13"/>
        <v>60.7</v>
      </c>
      <c r="F84">
        <f t="shared" si="14"/>
        <v>39.299999999999997</v>
      </c>
      <c r="G84" s="10">
        <f t="shared" si="15"/>
        <v>21.400000000000006</v>
      </c>
    </row>
    <row r="85" spans="1:16" x14ac:dyDescent="0.55000000000000004">
      <c r="A85">
        <v>2016</v>
      </c>
      <c r="B85">
        <f>'L3-2016'!$C$5</f>
        <v>21521</v>
      </c>
      <c r="C85">
        <f>'L3-2016'!$C$4</f>
        <v>14087</v>
      </c>
      <c r="D85" s="8">
        <f t="shared" si="12"/>
        <v>35608</v>
      </c>
      <c r="E85">
        <f t="shared" si="13"/>
        <v>60.4</v>
      </c>
      <c r="F85">
        <f t="shared" si="14"/>
        <v>39.6</v>
      </c>
      <c r="G85" s="10">
        <f t="shared" si="15"/>
        <v>20.799999999999997</v>
      </c>
    </row>
    <row r="86" spans="1:16" x14ac:dyDescent="0.55000000000000004">
      <c r="A86">
        <v>2017</v>
      </c>
      <c r="B86">
        <f>'L3-2017'!$C$5</f>
        <v>24056</v>
      </c>
      <c r="C86">
        <f>'L3-2017'!$C$4</f>
        <v>15957</v>
      </c>
      <c r="D86" s="8">
        <f t="shared" si="12"/>
        <v>40013</v>
      </c>
      <c r="E86">
        <f t="shared" si="13"/>
        <v>60.1</v>
      </c>
      <c r="F86">
        <f t="shared" si="14"/>
        <v>39.9</v>
      </c>
      <c r="G86" s="10">
        <f t="shared" si="15"/>
        <v>20.200000000000003</v>
      </c>
    </row>
    <row r="87" spans="1:16" x14ac:dyDescent="0.55000000000000004">
      <c r="A87">
        <v>2018</v>
      </c>
      <c r="B87">
        <f>'L3-2018'!$C$5</f>
        <v>24029</v>
      </c>
      <c r="C87">
        <f>'L3-2018'!$C$4</f>
        <v>16408</v>
      </c>
      <c r="D87" s="8">
        <f t="shared" si="12"/>
        <v>40437</v>
      </c>
      <c r="E87">
        <f t="shared" si="13"/>
        <v>59.4</v>
      </c>
      <c r="F87">
        <f t="shared" si="14"/>
        <v>40.6</v>
      </c>
      <c r="G87" s="10">
        <f t="shared" si="15"/>
        <v>18.799999999999997</v>
      </c>
    </row>
    <row r="88" spans="1:16" x14ac:dyDescent="0.55000000000000004">
      <c r="A88">
        <v>2019</v>
      </c>
      <c r="B88">
        <f>'L3-2019'!$C$5</f>
        <v>23535</v>
      </c>
      <c r="C88">
        <f>'L3-2019'!$C$4</f>
        <v>15317</v>
      </c>
      <c r="D88" s="8">
        <f>SUM(B88:C88)</f>
        <v>38852</v>
      </c>
      <c r="E88">
        <f>ROUND(B88/D88*100,1)</f>
        <v>60.6</v>
      </c>
      <c r="F88">
        <f>ROUND(C88/D88*100,1)</f>
        <v>39.4</v>
      </c>
      <c r="G88" s="10">
        <f>E88-F88</f>
        <v>21.200000000000003</v>
      </c>
    </row>
    <row r="89" spans="1:16" x14ac:dyDescent="0.55000000000000004">
      <c r="A89">
        <v>2020</v>
      </c>
      <c r="B89">
        <f>'L3-2020'!$C$5</f>
        <v>21961</v>
      </c>
      <c r="C89">
        <f>'L3-2020'!$C$4</f>
        <v>14095</v>
      </c>
      <c r="D89" s="8">
        <f>SUM(B89:C89)</f>
        <v>36056</v>
      </c>
      <c r="E89">
        <f>ROUND(B89/D89*100,1)</f>
        <v>60.9</v>
      </c>
      <c r="F89">
        <f>ROUND(C89/D89*100,1)</f>
        <v>39.1</v>
      </c>
      <c r="G89" s="10">
        <f>E89-F89</f>
        <v>21.799999999999997</v>
      </c>
    </row>
    <row r="90" spans="1:16" x14ac:dyDescent="0.55000000000000004">
      <c r="G90" s="4"/>
    </row>
    <row r="91" spans="1:16" x14ac:dyDescent="0.55000000000000004">
      <c r="A91" s="3" t="s">
        <v>56</v>
      </c>
      <c r="B91" t="s">
        <v>52</v>
      </c>
    </row>
    <row r="92" spans="1:16" x14ac:dyDescent="0.55000000000000004">
      <c r="B92" t="s">
        <v>48</v>
      </c>
      <c r="C92" t="s">
        <v>49</v>
      </c>
      <c r="D92" t="s">
        <v>50</v>
      </c>
      <c r="M92" s="3" t="s">
        <v>56</v>
      </c>
      <c r="N92" t="s">
        <v>52</v>
      </c>
    </row>
    <row r="93" spans="1:16" x14ac:dyDescent="0.55000000000000004">
      <c r="A93">
        <v>2009</v>
      </c>
      <c r="D93">
        <f>'L3-2009'!$C$6</f>
        <v>5094</v>
      </c>
      <c r="J93" t="s">
        <v>70</v>
      </c>
      <c r="N93" t="s">
        <v>48</v>
      </c>
      <c r="O93" t="s">
        <v>49</v>
      </c>
      <c r="P93" t="s">
        <v>50</v>
      </c>
    </row>
    <row r="94" spans="1:16" x14ac:dyDescent="0.55000000000000004">
      <c r="A94">
        <v>2010</v>
      </c>
      <c r="B94">
        <f>'L1-2010'!$C$6</f>
        <v>2320</v>
      </c>
      <c r="C94">
        <f>'L2-2010'!$C$6</f>
        <v>9979</v>
      </c>
      <c r="D94">
        <f>'L3-2010'!$C$6</f>
        <v>15958</v>
      </c>
      <c r="E94" s="12"/>
      <c r="F94" s="12"/>
      <c r="G94" s="12">
        <f t="shared" ref="F94:G101" si="16">D94-D93</f>
        <v>10864</v>
      </c>
      <c r="H94" s="9"/>
      <c r="I94" s="9"/>
      <c r="J94" s="9">
        <f t="shared" ref="I94:J101" si="17">ROUND(G94/D93*100,1)</f>
        <v>213.3</v>
      </c>
      <c r="M94">
        <v>2010</v>
      </c>
      <c r="P94">
        <f t="shared" ref="P94:P100" si="18">J94</f>
        <v>213.3</v>
      </c>
    </row>
    <row r="95" spans="1:16" x14ac:dyDescent="0.55000000000000004">
      <c r="A95">
        <v>2011</v>
      </c>
      <c r="B95">
        <f>'L1-2011'!$C$6</f>
        <v>4872</v>
      </c>
      <c r="C95">
        <f>'L2-2011'!$C$6</f>
        <v>21888</v>
      </c>
      <c r="D95">
        <f>'L3-2011'!$C$6</f>
        <v>24099</v>
      </c>
      <c r="E95" s="12">
        <f>B95-B94</f>
        <v>2552</v>
      </c>
      <c r="F95" s="12">
        <f t="shared" si="16"/>
        <v>11909</v>
      </c>
      <c r="G95" s="12">
        <f t="shared" si="16"/>
        <v>8141</v>
      </c>
      <c r="H95" s="9">
        <f>ROUND(E95/B94*100,1)</f>
        <v>110</v>
      </c>
      <c r="I95" s="9">
        <f t="shared" si="17"/>
        <v>119.3</v>
      </c>
      <c r="J95" s="9">
        <f t="shared" si="17"/>
        <v>51</v>
      </c>
      <c r="M95">
        <v>2011</v>
      </c>
      <c r="N95">
        <f t="shared" ref="N95:N100" si="19">H95</f>
        <v>110</v>
      </c>
      <c r="O95">
        <f t="shared" ref="O95:O100" si="20">I95</f>
        <v>119.3</v>
      </c>
      <c r="P95">
        <f t="shared" si="18"/>
        <v>51</v>
      </c>
    </row>
    <row r="96" spans="1:16" x14ac:dyDescent="0.55000000000000004">
      <c r="A96">
        <v>2012</v>
      </c>
      <c r="B96">
        <f>'L1-2012'!$C$6</f>
        <v>3445</v>
      </c>
      <c r="C96">
        <f>'L2-2012'!$C$6</f>
        <v>21007</v>
      </c>
      <c r="D96">
        <f>'L3-2012'!$C$6</f>
        <v>28572</v>
      </c>
      <c r="E96" s="12">
        <f t="shared" ref="E96:E101" si="21">B96-B95</f>
        <v>-1427</v>
      </c>
      <c r="F96" s="12">
        <f t="shared" si="16"/>
        <v>-881</v>
      </c>
      <c r="G96" s="12">
        <f t="shared" si="16"/>
        <v>4473</v>
      </c>
      <c r="H96" s="9">
        <f t="shared" ref="H96:H101" si="22">ROUND(E96/B95*100,1)</f>
        <v>-29.3</v>
      </c>
      <c r="I96" s="9">
        <f t="shared" si="17"/>
        <v>-4</v>
      </c>
      <c r="J96" s="9">
        <f t="shared" si="17"/>
        <v>18.600000000000001</v>
      </c>
      <c r="M96">
        <v>2012</v>
      </c>
      <c r="N96">
        <f t="shared" si="19"/>
        <v>-29.3</v>
      </c>
      <c r="O96">
        <f t="shared" si="20"/>
        <v>-4</v>
      </c>
      <c r="P96">
        <f t="shared" si="18"/>
        <v>18.600000000000001</v>
      </c>
    </row>
    <row r="97" spans="1:16" x14ac:dyDescent="0.55000000000000004">
      <c r="A97">
        <v>2013</v>
      </c>
      <c r="B97">
        <f>'L1-2013'!$C$6</f>
        <v>2705</v>
      </c>
      <c r="C97">
        <f>'L2-2013'!$C$6</f>
        <v>12584</v>
      </c>
      <c r="D97">
        <f>'L3-2013'!$C$6</f>
        <v>30401</v>
      </c>
      <c r="E97" s="12">
        <f t="shared" si="21"/>
        <v>-740</v>
      </c>
      <c r="F97" s="12">
        <f t="shared" si="16"/>
        <v>-8423</v>
      </c>
      <c r="G97" s="12">
        <f t="shared" si="16"/>
        <v>1829</v>
      </c>
      <c r="H97" s="9">
        <f t="shared" si="22"/>
        <v>-21.5</v>
      </c>
      <c r="I97" s="9">
        <f t="shared" si="17"/>
        <v>-40.1</v>
      </c>
      <c r="J97" s="9">
        <f t="shared" si="17"/>
        <v>6.4</v>
      </c>
      <c r="M97">
        <v>2013</v>
      </c>
      <c r="N97">
        <f t="shared" si="19"/>
        <v>-21.5</v>
      </c>
      <c r="O97">
        <f t="shared" si="20"/>
        <v>-40.1</v>
      </c>
      <c r="P97">
        <f t="shared" si="18"/>
        <v>6.4</v>
      </c>
    </row>
    <row r="98" spans="1:16" x14ac:dyDescent="0.55000000000000004">
      <c r="A98">
        <v>2014</v>
      </c>
      <c r="B98">
        <f>'L1-2014'!$C$6</f>
        <v>2382</v>
      </c>
      <c r="C98">
        <f>'L2-2014'!$C$6</f>
        <v>9810</v>
      </c>
      <c r="D98">
        <f>'L3-2014'!$C$6</f>
        <v>33245</v>
      </c>
      <c r="E98" s="12">
        <f t="shared" si="21"/>
        <v>-323</v>
      </c>
      <c r="F98" s="12">
        <f t="shared" si="16"/>
        <v>-2774</v>
      </c>
      <c r="G98" s="12">
        <f t="shared" si="16"/>
        <v>2844</v>
      </c>
      <c r="H98" s="9">
        <f t="shared" si="22"/>
        <v>-11.9</v>
      </c>
      <c r="I98" s="9">
        <f t="shared" si="17"/>
        <v>-22</v>
      </c>
      <c r="J98" s="9">
        <f t="shared" si="17"/>
        <v>9.4</v>
      </c>
      <c r="M98">
        <v>2014</v>
      </c>
      <c r="N98">
        <f t="shared" si="19"/>
        <v>-11.9</v>
      </c>
      <c r="O98">
        <f t="shared" si="20"/>
        <v>-22</v>
      </c>
      <c r="P98">
        <f t="shared" si="18"/>
        <v>9.4</v>
      </c>
    </row>
    <row r="99" spans="1:16" x14ac:dyDescent="0.55000000000000004">
      <c r="A99">
        <v>2015</v>
      </c>
      <c r="B99">
        <f>'L1-2015'!$C$6</f>
        <v>975</v>
      </c>
      <c r="C99">
        <f>'L2-2015'!$C$6</f>
        <v>5631</v>
      </c>
      <c r="D99">
        <f>'L3-2015'!$C$6</f>
        <v>33564</v>
      </c>
      <c r="E99" s="12">
        <f t="shared" si="21"/>
        <v>-1407</v>
      </c>
      <c r="F99" s="12">
        <f t="shared" si="16"/>
        <v>-4179</v>
      </c>
      <c r="G99" s="12">
        <f t="shared" si="16"/>
        <v>319</v>
      </c>
      <c r="H99" s="9">
        <f t="shared" si="22"/>
        <v>-59.1</v>
      </c>
      <c r="I99" s="9">
        <f t="shared" si="17"/>
        <v>-42.6</v>
      </c>
      <c r="J99" s="9">
        <f t="shared" si="17"/>
        <v>1</v>
      </c>
      <c r="M99">
        <v>2015</v>
      </c>
      <c r="N99">
        <f t="shared" si="19"/>
        <v>-59.1</v>
      </c>
      <c r="O99">
        <f t="shared" si="20"/>
        <v>-42.6</v>
      </c>
      <c r="P99">
        <f t="shared" si="18"/>
        <v>1</v>
      </c>
    </row>
    <row r="100" spans="1:16" x14ac:dyDescent="0.55000000000000004">
      <c r="A100">
        <v>2016</v>
      </c>
      <c r="B100">
        <f>'L1-2016'!$C$6</f>
        <v>836</v>
      </c>
      <c r="C100">
        <f>'L2-2016'!$C$6</f>
        <v>4600</v>
      </c>
      <c r="D100">
        <f>'L3-2016'!$C$6</f>
        <v>35608</v>
      </c>
      <c r="E100" s="12">
        <f t="shared" si="21"/>
        <v>-139</v>
      </c>
      <c r="F100" s="12">
        <f t="shared" si="16"/>
        <v>-1031</v>
      </c>
      <c r="G100" s="12">
        <f t="shared" si="16"/>
        <v>2044</v>
      </c>
      <c r="H100" s="9">
        <f t="shared" si="22"/>
        <v>-14.3</v>
      </c>
      <c r="I100" s="9">
        <f t="shared" si="17"/>
        <v>-18.3</v>
      </c>
      <c r="J100" s="9">
        <f t="shared" si="17"/>
        <v>6.1</v>
      </c>
      <c r="M100">
        <v>2016</v>
      </c>
      <c r="N100">
        <f t="shared" si="19"/>
        <v>-14.3</v>
      </c>
      <c r="O100">
        <f t="shared" si="20"/>
        <v>-18.3</v>
      </c>
      <c r="P100">
        <f t="shared" si="18"/>
        <v>6.1</v>
      </c>
    </row>
    <row r="101" spans="1:16" x14ac:dyDescent="0.55000000000000004">
      <c r="A101">
        <v>2017</v>
      </c>
      <c r="B101">
        <f>'L1-2017'!$C$6</f>
        <v>648</v>
      </c>
      <c r="C101">
        <f>'L2-2017'!$C$6</f>
        <v>3393</v>
      </c>
      <c r="D101">
        <f>'L3-2017'!$C$6</f>
        <v>40013</v>
      </c>
      <c r="E101" s="12">
        <f t="shared" si="21"/>
        <v>-188</v>
      </c>
      <c r="F101" s="12">
        <f t="shared" si="16"/>
        <v>-1207</v>
      </c>
      <c r="G101" s="12">
        <f t="shared" si="16"/>
        <v>4405</v>
      </c>
      <c r="H101" s="9">
        <f t="shared" si="22"/>
        <v>-22.5</v>
      </c>
      <c r="I101" s="9">
        <f t="shared" si="17"/>
        <v>-26.2</v>
      </c>
      <c r="J101" s="9">
        <f t="shared" si="17"/>
        <v>12.4</v>
      </c>
      <c r="M101">
        <v>2017</v>
      </c>
      <c r="N101">
        <f t="shared" ref="N101:P102" si="23">H101</f>
        <v>-22.5</v>
      </c>
      <c r="O101">
        <f t="shared" si="23"/>
        <v>-26.2</v>
      </c>
      <c r="P101">
        <f t="shared" si="23"/>
        <v>12.4</v>
      </c>
    </row>
    <row r="102" spans="1:16" x14ac:dyDescent="0.55000000000000004">
      <c r="A102">
        <v>2018</v>
      </c>
      <c r="B102">
        <f>'L1-2018'!$C$6</f>
        <v>750</v>
      </c>
      <c r="C102">
        <f>'L2-2018'!$C$6</f>
        <v>3771</v>
      </c>
      <c r="D102">
        <f>'L3-2018'!$C$6</f>
        <v>40437</v>
      </c>
      <c r="E102" s="12">
        <f t="shared" ref="E102:G103" si="24">B102-B101</f>
        <v>102</v>
      </c>
      <c r="F102" s="12">
        <f t="shared" si="24"/>
        <v>378</v>
      </c>
      <c r="G102" s="12">
        <f t="shared" si="24"/>
        <v>424</v>
      </c>
      <c r="H102" s="9">
        <f t="shared" ref="H102:J103" si="25">ROUND(E102/B101*100,1)</f>
        <v>15.7</v>
      </c>
      <c r="I102" s="9">
        <f t="shared" si="25"/>
        <v>11.1</v>
      </c>
      <c r="J102" s="9">
        <f t="shared" si="25"/>
        <v>1.1000000000000001</v>
      </c>
      <c r="M102">
        <v>2018</v>
      </c>
      <c r="N102">
        <f t="shared" si="23"/>
        <v>15.7</v>
      </c>
      <c r="O102">
        <f t="shared" si="23"/>
        <v>11.1</v>
      </c>
      <c r="P102">
        <f t="shared" si="23"/>
        <v>1.1000000000000001</v>
      </c>
    </row>
    <row r="103" spans="1:16" x14ac:dyDescent="0.55000000000000004">
      <c r="A103">
        <v>2019</v>
      </c>
      <c r="B103">
        <f>'L1-2019'!$C$6</f>
        <v>580</v>
      </c>
      <c r="C103">
        <f>'L2-2019'!$C$6</f>
        <v>3882</v>
      </c>
      <c r="D103">
        <f>'L3-2019'!$C$6</f>
        <v>38852</v>
      </c>
      <c r="E103" s="12">
        <f t="shared" si="24"/>
        <v>-170</v>
      </c>
      <c r="F103" s="12">
        <f t="shared" si="24"/>
        <v>111</v>
      </c>
      <c r="G103" s="12">
        <f t="shared" si="24"/>
        <v>-1585</v>
      </c>
      <c r="H103" s="9">
        <f t="shared" si="25"/>
        <v>-22.7</v>
      </c>
      <c r="I103" s="9">
        <f t="shared" si="25"/>
        <v>2.9</v>
      </c>
      <c r="J103" s="9">
        <f t="shared" si="25"/>
        <v>-3.9</v>
      </c>
      <c r="M103">
        <v>2019</v>
      </c>
      <c r="N103">
        <f t="shared" ref="N103:P104" si="26">H103</f>
        <v>-22.7</v>
      </c>
      <c r="O103">
        <f t="shared" si="26"/>
        <v>2.9</v>
      </c>
      <c r="P103">
        <f t="shared" si="26"/>
        <v>-3.9</v>
      </c>
    </row>
    <row r="104" spans="1:16" x14ac:dyDescent="0.55000000000000004">
      <c r="A104">
        <v>2020</v>
      </c>
      <c r="B104">
        <f>'L1-2020'!$C$6</f>
        <v>594</v>
      </c>
      <c r="C104">
        <f>'L2-2020'!$C$6</f>
        <v>2510</v>
      </c>
      <c r="D104">
        <f>'L3-2020'!$C$6</f>
        <v>36056</v>
      </c>
      <c r="E104" s="12">
        <f t="shared" ref="E104" si="27">B104-B103</f>
        <v>14</v>
      </c>
      <c r="F104" s="12">
        <f t="shared" ref="F104" si="28">C104-C103</f>
        <v>-1372</v>
      </c>
      <c r="G104" s="12">
        <f t="shared" ref="G104" si="29">D104-D103</f>
        <v>-2796</v>
      </c>
      <c r="H104" s="9">
        <f t="shared" ref="H104" si="30">ROUND(E104/B103*100,1)</f>
        <v>2.4</v>
      </c>
      <c r="I104" s="9">
        <f t="shared" ref="I104" si="31">ROUND(F104/C103*100,1)</f>
        <v>-35.299999999999997</v>
      </c>
      <c r="J104" s="9">
        <f t="shared" ref="J104" si="32">ROUND(G104/D103*100,1)</f>
        <v>-7.2</v>
      </c>
      <c r="M104">
        <v>2020</v>
      </c>
      <c r="N104">
        <f t="shared" si="26"/>
        <v>2.4</v>
      </c>
      <c r="O104">
        <f t="shared" si="26"/>
        <v>-35.299999999999997</v>
      </c>
      <c r="P104">
        <f t="shared" si="26"/>
        <v>-7.2</v>
      </c>
    </row>
    <row r="105" spans="1:16" x14ac:dyDescent="0.55000000000000004">
      <c r="I105" s="4"/>
    </row>
    <row r="106" spans="1:16" x14ac:dyDescent="0.55000000000000004">
      <c r="A106" s="3" t="s">
        <v>56</v>
      </c>
      <c r="B106" t="s">
        <v>54</v>
      </c>
    </row>
    <row r="107" spans="1:16" x14ac:dyDescent="0.55000000000000004">
      <c r="B107" t="s">
        <v>48</v>
      </c>
      <c r="C107" t="s">
        <v>49</v>
      </c>
      <c r="D107" t="s">
        <v>50</v>
      </c>
    </row>
    <row r="108" spans="1:16" x14ac:dyDescent="0.55000000000000004">
      <c r="A108">
        <v>2009</v>
      </c>
      <c r="D108">
        <f>'L3-2009'!$C$5</f>
        <v>2974</v>
      </c>
    </row>
    <row r="109" spans="1:16" x14ac:dyDescent="0.55000000000000004">
      <c r="A109">
        <v>2010</v>
      </c>
      <c r="B109">
        <f>'L1-2010'!$C$5</f>
        <v>860</v>
      </c>
      <c r="C109">
        <f>'L2-2010'!$C$5</f>
        <v>4577</v>
      </c>
      <c r="D109">
        <f>'L3-2010'!$C$5</f>
        <v>9357</v>
      </c>
      <c r="E109" s="12"/>
      <c r="F109" s="12"/>
      <c r="G109" s="12">
        <f t="shared" ref="F109:G116" si="33">D109-D108</f>
        <v>6383</v>
      </c>
      <c r="H109" s="9"/>
      <c r="I109" s="9"/>
      <c r="J109" s="9">
        <f t="shared" ref="I109:J116" si="34">ROUND(G109/D108*100,1)</f>
        <v>214.6</v>
      </c>
    </row>
    <row r="110" spans="1:16" x14ac:dyDescent="0.55000000000000004">
      <c r="A110">
        <v>2011</v>
      </c>
      <c r="B110">
        <f>'L1-2011'!$C$5</f>
        <v>2262</v>
      </c>
      <c r="C110">
        <f>'L2-2011'!$C$5</f>
        <v>10896</v>
      </c>
      <c r="D110">
        <f>'L3-2011'!$C$5</f>
        <v>13926</v>
      </c>
      <c r="E110" s="12">
        <f>B110-B109</f>
        <v>1402</v>
      </c>
      <c r="F110" s="12">
        <f t="shared" si="33"/>
        <v>6319</v>
      </c>
      <c r="G110" s="12">
        <f t="shared" si="33"/>
        <v>4569</v>
      </c>
      <c r="H110" s="9">
        <f>ROUND(E110/B109*100,1)</f>
        <v>163</v>
      </c>
      <c r="I110" s="9">
        <f t="shared" si="34"/>
        <v>138.1</v>
      </c>
      <c r="J110" s="9">
        <f t="shared" si="34"/>
        <v>48.8</v>
      </c>
    </row>
    <row r="111" spans="1:16" x14ac:dyDescent="0.55000000000000004">
      <c r="A111">
        <v>2012</v>
      </c>
      <c r="B111">
        <f>'L1-2012'!$C$5</f>
        <v>1593</v>
      </c>
      <c r="C111">
        <f>'L2-2012'!$C$5</f>
        <v>10511</v>
      </c>
      <c r="D111">
        <f>'L3-2012'!$C$5</f>
        <v>16806</v>
      </c>
      <c r="E111" s="12">
        <f t="shared" ref="E111:E116" si="35">B111-B110</f>
        <v>-669</v>
      </c>
      <c r="F111" s="12">
        <f t="shared" si="33"/>
        <v>-385</v>
      </c>
      <c r="G111" s="12">
        <f t="shared" si="33"/>
        <v>2880</v>
      </c>
      <c r="H111" s="9">
        <f t="shared" ref="H111:H116" si="36">ROUND(E111/B110*100,1)</f>
        <v>-29.6</v>
      </c>
      <c r="I111" s="9">
        <f t="shared" si="34"/>
        <v>-3.5</v>
      </c>
      <c r="J111" s="9">
        <f t="shared" si="34"/>
        <v>20.7</v>
      </c>
    </row>
    <row r="112" spans="1:16" x14ac:dyDescent="0.55000000000000004">
      <c r="A112">
        <v>2013</v>
      </c>
      <c r="B112">
        <f>'L1-2013'!$C$5</f>
        <v>1249</v>
      </c>
      <c r="C112">
        <f>'L2-2013'!$C$5</f>
        <v>6115</v>
      </c>
      <c r="D112">
        <f>'L3-2013'!$C$5</f>
        <v>17853</v>
      </c>
      <c r="E112" s="12">
        <f t="shared" si="35"/>
        <v>-344</v>
      </c>
      <c r="F112" s="12">
        <f t="shared" si="33"/>
        <v>-4396</v>
      </c>
      <c r="G112" s="12">
        <f t="shared" si="33"/>
        <v>1047</v>
      </c>
      <c r="H112" s="9">
        <f t="shared" si="36"/>
        <v>-21.6</v>
      </c>
      <c r="I112" s="9">
        <f t="shared" si="34"/>
        <v>-41.8</v>
      </c>
      <c r="J112" s="9">
        <f t="shared" si="34"/>
        <v>6.2</v>
      </c>
    </row>
    <row r="113" spans="1:10" x14ac:dyDescent="0.55000000000000004">
      <c r="A113">
        <v>2014</v>
      </c>
      <c r="B113">
        <f>'L1-2014'!$C$5</f>
        <v>1127</v>
      </c>
      <c r="C113">
        <f>'L2-2014'!$C$5</f>
        <v>5411</v>
      </c>
      <c r="D113">
        <f>'L3-2014'!$C$5</f>
        <v>19967</v>
      </c>
      <c r="E113" s="12">
        <f t="shared" si="35"/>
        <v>-122</v>
      </c>
      <c r="F113" s="12">
        <f t="shared" si="33"/>
        <v>-704</v>
      </c>
      <c r="G113" s="12">
        <f t="shared" si="33"/>
        <v>2114</v>
      </c>
      <c r="H113" s="9">
        <f t="shared" si="36"/>
        <v>-9.8000000000000007</v>
      </c>
      <c r="I113" s="9">
        <f t="shared" si="34"/>
        <v>-11.5</v>
      </c>
      <c r="J113" s="9">
        <f t="shared" si="34"/>
        <v>11.8</v>
      </c>
    </row>
    <row r="114" spans="1:10" x14ac:dyDescent="0.55000000000000004">
      <c r="A114">
        <v>2015</v>
      </c>
      <c r="B114">
        <f>'L1-2015'!$C$5</f>
        <v>467</v>
      </c>
      <c r="C114">
        <f>'L2-2015'!$C$5</f>
        <v>3063</v>
      </c>
      <c r="D114">
        <f>'L3-2015'!$C$5</f>
        <v>20369</v>
      </c>
      <c r="E114" s="12">
        <f t="shared" si="35"/>
        <v>-660</v>
      </c>
      <c r="F114" s="12">
        <f t="shared" si="33"/>
        <v>-2348</v>
      </c>
      <c r="G114" s="12">
        <f t="shared" si="33"/>
        <v>402</v>
      </c>
      <c r="H114" s="9">
        <f t="shared" si="36"/>
        <v>-58.6</v>
      </c>
      <c r="I114" s="9">
        <f t="shared" si="34"/>
        <v>-43.4</v>
      </c>
      <c r="J114" s="9">
        <f t="shared" si="34"/>
        <v>2</v>
      </c>
    </row>
    <row r="115" spans="1:10" x14ac:dyDescent="0.55000000000000004">
      <c r="A115">
        <v>2016</v>
      </c>
      <c r="B115">
        <f>'L1-2016'!$C$5</f>
        <v>353</v>
      </c>
      <c r="C115">
        <f>'L2-2016'!$C$5</f>
        <v>2610</v>
      </c>
      <c r="D115">
        <f>'L3-2016'!$C$5</f>
        <v>21521</v>
      </c>
      <c r="E115" s="12">
        <f t="shared" si="35"/>
        <v>-114</v>
      </c>
      <c r="F115" s="12">
        <f t="shared" si="33"/>
        <v>-453</v>
      </c>
      <c r="G115" s="12">
        <f t="shared" si="33"/>
        <v>1152</v>
      </c>
      <c r="H115" s="9">
        <f t="shared" si="36"/>
        <v>-24.4</v>
      </c>
      <c r="I115" s="9">
        <f t="shared" si="34"/>
        <v>-14.8</v>
      </c>
      <c r="J115" s="9">
        <f t="shared" si="34"/>
        <v>5.7</v>
      </c>
    </row>
    <row r="116" spans="1:10" x14ac:dyDescent="0.55000000000000004">
      <c r="A116">
        <v>2017</v>
      </c>
      <c r="B116">
        <f>'L1-2017'!$C$5</f>
        <v>282</v>
      </c>
      <c r="C116">
        <f>'L2-2017'!$C$5</f>
        <v>1868</v>
      </c>
      <c r="D116">
        <f>'L3-2017'!$C$5</f>
        <v>24056</v>
      </c>
      <c r="E116" s="12">
        <f t="shared" si="35"/>
        <v>-71</v>
      </c>
      <c r="F116" s="12">
        <f t="shared" si="33"/>
        <v>-742</v>
      </c>
      <c r="G116" s="12">
        <f t="shared" si="33"/>
        <v>2535</v>
      </c>
      <c r="H116" s="9">
        <f t="shared" si="36"/>
        <v>-20.100000000000001</v>
      </c>
      <c r="I116" s="9">
        <f t="shared" si="34"/>
        <v>-28.4</v>
      </c>
      <c r="J116" s="9">
        <f t="shared" si="34"/>
        <v>11.8</v>
      </c>
    </row>
    <row r="117" spans="1:10" x14ac:dyDescent="0.55000000000000004">
      <c r="A117">
        <v>2018</v>
      </c>
      <c r="B117">
        <f>'L1-2018'!$C$5</f>
        <v>326</v>
      </c>
      <c r="C117">
        <f>'L2-2018'!$C$5</f>
        <v>1861</v>
      </c>
      <c r="D117">
        <f>'L3-2018'!$C$5</f>
        <v>24029</v>
      </c>
      <c r="E117" s="12">
        <f t="shared" ref="E117:G118" si="37">B117-B116</f>
        <v>44</v>
      </c>
      <c r="F117" s="12">
        <f t="shared" si="37"/>
        <v>-7</v>
      </c>
      <c r="G117" s="12">
        <f t="shared" si="37"/>
        <v>-27</v>
      </c>
      <c r="H117" s="9">
        <f t="shared" ref="H117:J118" si="38">ROUND(E117/B116*100,1)</f>
        <v>15.6</v>
      </c>
      <c r="I117" s="9">
        <f t="shared" si="38"/>
        <v>-0.4</v>
      </c>
      <c r="J117" s="9">
        <f t="shared" si="38"/>
        <v>-0.1</v>
      </c>
    </row>
    <row r="118" spans="1:10" x14ac:dyDescent="0.55000000000000004">
      <c r="A118">
        <v>2019</v>
      </c>
      <c r="B118">
        <f>'L1-2019'!$C$5</f>
        <v>282</v>
      </c>
      <c r="C118">
        <f>'L2-2019'!$C$5</f>
        <v>1772</v>
      </c>
      <c r="D118">
        <f>'L3-2019'!$C$5</f>
        <v>23535</v>
      </c>
      <c r="E118" s="12">
        <f t="shared" si="37"/>
        <v>-44</v>
      </c>
      <c r="F118" s="12">
        <f t="shared" si="37"/>
        <v>-89</v>
      </c>
      <c r="G118" s="12">
        <f t="shared" si="37"/>
        <v>-494</v>
      </c>
      <c r="H118" s="9">
        <f t="shared" si="38"/>
        <v>-13.5</v>
      </c>
      <c r="I118" s="9">
        <f t="shared" si="38"/>
        <v>-4.8</v>
      </c>
      <c r="J118" s="9">
        <f t="shared" si="38"/>
        <v>-2.1</v>
      </c>
    </row>
    <row r="119" spans="1:10" x14ac:dyDescent="0.55000000000000004">
      <c r="A119">
        <v>2020</v>
      </c>
      <c r="B119">
        <f>'L1-2020'!$C$5</f>
        <v>281</v>
      </c>
      <c r="C119">
        <f>'L2-2020'!$C$5</f>
        <v>1359</v>
      </c>
      <c r="D119">
        <f>'L3-2020'!$C$5</f>
        <v>21961</v>
      </c>
      <c r="E119" s="12">
        <f t="shared" ref="E119" si="39">B119-B118</f>
        <v>-1</v>
      </c>
      <c r="F119" s="12">
        <f t="shared" ref="F119" si="40">C119-C118</f>
        <v>-413</v>
      </c>
      <c r="G119" s="12">
        <f t="shared" ref="G119" si="41">D119-D118</f>
        <v>-1574</v>
      </c>
      <c r="H119" s="9">
        <f t="shared" ref="H119" si="42">ROUND(E119/B118*100,1)</f>
        <v>-0.4</v>
      </c>
      <c r="I119" s="9">
        <f t="shared" ref="I119" si="43">ROUND(F119/C118*100,1)</f>
        <v>-23.3</v>
      </c>
      <c r="J119" s="9">
        <f t="shared" ref="J119" si="44">ROUND(G119/D118*100,1)</f>
        <v>-6.7</v>
      </c>
    </row>
    <row r="121" spans="1:10" x14ac:dyDescent="0.55000000000000004">
      <c r="A121" s="3" t="s">
        <v>56</v>
      </c>
      <c r="B121" t="s">
        <v>53</v>
      </c>
    </row>
    <row r="122" spans="1:10" x14ac:dyDescent="0.55000000000000004">
      <c r="B122" t="s">
        <v>48</v>
      </c>
      <c r="C122" t="s">
        <v>49</v>
      </c>
      <c r="D122" t="s">
        <v>50</v>
      </c>
    </row>
    <row r="123" spans="1:10" x14ac:dyDescent="0.55000000000000004">
      <c r="A123">
        <v>2009</v>
      </c>
      <c r="D123">
        <f>'L3-2009'!$C$4</f>
        <v>2120</v>
      </c>
    </row>
    <row r="124" spans="1:10" x14ac:dyDescent="0.55000000000000004">
      <c r="A124">
        <v>2010</v>
      </c>
      <c r="B124">
        <f>'L1-2010'!$C$4</f>
        <v>1460</v>
      </c>
      <c r="C124">
        <f>'L2-2010'!$C$4</f>
        <v>5402</v>
      </c>
      <c r="D124">
        <f>'L3-2010'!$C$4</f>
        <v>6601</v>
      </c>
      <c r="E124" s="12"/>
      <c r="F124" s="12"/>
      <c r="G124" s="12">
        <f t="shared" ref="F124:G131" si="45">D124-D123</f>
        <v>4481</v>
      </c>
      <c r="H124" s="9"/>
      <c r="I124" s="9"/>
      <c r="J124" s="9">
        <f t="shared" ref="I124:J131" si="46">ROUND(G124/D123*100,1)</f>
        <v>211.4</v>
      </c>
    </row>
    <row r="125" spans="1:10" x14ac:dyDescent="0.55000000000000004">
      <c r="A125">
        <v>2011</v>
      </c>
      <c r="B125">
        <f>'L1-2011'!$C$4</f>
        <v>2610</v>
      </c>
      <c r="C125">
        <f>'L2-2011'!$C$4</f>
        <v>10992</v>
      </c>
      <c r="D125">
        <f>'L3-2011'!$C$4</f>
        <v>10173</v>
      </c>
      <c r="E125" s="12">
        <f>B125-B124</f>
        <v>1150</v>
      </c>
      <c r="F125" s="12">
        <f t="shared" si="45"/>
        <v>5590</v>
      </c>
      <c r="G125" s="12">
        <f t="shared" si="45"/>
        <v>3572</v>
      </c>
      <c r="H125" s="9">
        <f>ROUND(E125/B124*100,1)</f>
        <v>78.8</v>
      </c>
      <c r="I125" s="9">
        <f t="shared" si="46"/>
        <v>103.5</v>
      </c>
      <c r="J125" s="9">
        <f t="shared" si="46"/>
        <v>54.1</v>
      </c>
    </row>
    <row r="126" spans="1:10" x14ac:dyDescent="0.55000000000000004">
      <c r="A126">
        <v>2012</v>
      </c>
      <c r="B126">
        <f>'L1-2012'!$C$4</f>
        <v>1852</v>
      </c>
      <c r="C126">
        <f>'L2-2012'!$C$4</f>
        <v>10496</v>
      </c>
      <c r="D126">
        <f>'L3-2012'!$C$4</f>
        <v>11766</v>
      </c>
      <c r="E126" s="12">
        <f t="shared" ref="E126:E131" si="47">B126-B125</f>
        <v>-758</v>
      </c>
      <c r="F126" s="12">
        <f t="shared" si="45"/>
        <v>-496</v>
      </c>
      <c r="G126" s="12">
        <f t="shared" si="45"/>
        <v>1593</v>
      </c>
      <c r="H126" s="9">
        <f t="shared" ref="H126:H131" si="48">ROUND(E126/B125*100,1)</f>
        <v>-29</v>
      </c>
      <c r="I126" s="9">
        <f t="shared" si="46"/>
        <v>-4.5</v>
      </c>
      <c r="J126" s="9">
        <f t="shared" si="46"/>
        <v>15.7</v>
      </c>
    </row>
    <row r="127" spans="1:10" x14ac:dyDescent="0.55000000000000004">
      <c r="A127">
        <v>2013</v>
      </c>
      <c r="B127">
        <f>'L1-2013'!$C$4</f>
        <v>1456</v>
      </c>
      <c r="C127">
        <f>'L2-2013'!$C$4</f>
        <v>6469</v>
      </c>
      <c r="D127">
        <f>'L3-2013'!$C$4</f>
        <v>12548</v>
      </c>
      <c r="E127" s="12">
        <f t="shared" si="47"/>
        <v>-396</v>
      </c>
      <c r="F127" s="12">
        <f t="shared" si="45"/>
        <v>-4027</v>
      </c>
      <c r="G127" s="12">
        <f t="shared" si="45"/>
        <v>782</v>
      </c>
      <c r="H127" s="9">
        <f t="shared" si="48"/>
        <v>-21.4</v>
      </c>
      <c r="I127" s="9">
        <f t="shared" si="46"/>
        <v>-38.4</v>
      </c>
      <c r="J127" s="9">
        <f t="shared" si="46"/>
        <v>6.6</v>
      </c>
    </row>
    <row r="128" spans="1:10" x14ac:dyDescent="0.55000000000000004">
      <c r="A128">
        <v>2014</v>
      </c>
      <c r="B128">
        <f>'L1-2014'!$C$4</f>
        <v>1255</v>
      </c>
      <c r="C128">
        <f>'L2-2014'!$C$4</f>
        <v>4399</v>
      </c>
      <c r="D128">
        <f>'L3-2014'!$C$4</f>
        <v>13278</v>
      </c>
      <c r="E128" s="12">
        <f t="shared" si="47"/>
        <v>-201</v>
      </c>
      <c r="F128" s="12">
        <f t="shared" si="45"/>
        <v>-2070</v>
      </c>
      <c r="G128" s="12">
        <f t="shared" si="45"/>
        <v>730</v>
      </c>
      <c r="H128" s="9">
        <f t="shared" si="48"/>
        <v>-13.8</v>
      </c>
      <c r="I128" s="9">
        <f t="shared" si="46"/>
        <v>-32</v>
      </c>
      <c r="J128" s="9">
        <f t="shared" si="46"/>
        <v>5.8</v>
      </c>
    </row>
    <row r="129" spans="1:10" x14ac:dyDescent="0.55000000000000004">
      <c r="A129">
        <v>2015</v>
      </c>
      <c r="B129">
        <f>'L1-2015'!$C$4</f>
        <v>508</v>
      </c>
      <c r="C129">
        <f>'L2-2015'!$C$4</f>
        <v>2568</v>
      </c>
      <c r="D129">
        <f>'L3-2015'!$C$4</f>
        <v>13195</v>
      </c>
      <c r="E129" s="12">
        <f t="shared" si="47"/>
        <v>-747</v>
      </c>
      <c r="F129" s="12">
        <f t="shared" si="45"/>
        <v>-1831</v>
      </c>
      <c r="G129" s="12">
        <f t="shared" si="45"/>
        <v>-83</v>
      </c>
      <c r="H129" s="9">
        <f t="shared" si="48"/>
        <v>-59.5</v>
      </c>
      <c r="I129" s="9">
        <f t="shared" si="46"/>
        <v>-41.6</v>
      </c>
      <c r="J129" s="9">
        <f t="shared" si="46"/>
        <v>-0.6</v>
      </c>
    </row>
    <row r="130" spans="1:10" x14ac:dyDescent="0.55000000000000004">
      <c r="A130">
        <v>2016</v>
      </c>
      <c r="B130">
        <f>'L1-2016'!$C$4</f>
        <v>483</v>
      </c>
      <c r="C130">
        <f>'L2-2016'!$C$4</f>
        <v>1990</v>
      </c>
      <c r="D130">
        <f>'L3-2016'!$C$4</f>
        <v>14087</v>
      </c>
      <c r="E130" s="12">
        <f t="shared" si="47"/>
        <v>-25</v>
      </c>
      <c r="F130" s="12">
        <f t="shared" si="45"/>
        <v>-578</v>
      </c>
      <c r="G130" s="12">
        <f t="shared" si="45"/>
        <v>892</v>
      </c>
      <c r="H130" s="9">
        <f t="shared" si="48"/>
        <v>-4.9000000000000004</v>
      </c>
      <c r="I130" s="9">
        <f t="shared" si="46"/>
        <v>-22.5</v>
      </c>
      <c r="J130" s="9">
        <f t="shared" si="46"/>
        <v>6.8</v>
      </c>
    </row>
    <row r="131" spans="1:10" x14ac:dyDescent="0.55000000000000004">
      <c r="A131">
        <v>2017</v>
      </c>
      <c r="B131">
        <f>'L1-2017'!$C$4</f>
        <v>366</v>
      </c>
      <c r="C131">
        <f>'L2-2017'!$C$4</f>
        <v>1525</v>
      </c>
      <c r="D131">
        <f>'L3-2017'!$C$4</f>
        <v>15957</v>
      </c>
      <c r="E131" s="12">
        <f t="shared" si="47"/>
        <v>-117</v>
      </c>
      <c r="F131" s="12">
        <f t="shared" si="45"/>
        <v>-465</v>
      </c>
      <c r="G131" s="12">
        <f t="shared" si="45"/>
        <v>1870</v>
      </c>
      <c r="H131" s="9">
        <f t="shared" si="48"/>
        <v>-24.2</v>
      </c>
      <c r="I131" s="9">
        <f t="shared" si="46"/>
        <v>-23.4</v>
      </c>
      <c r="J131" s="9">
        <f t="shared" si="46"/>
        <v>13.3</v>
      </c>
    </row>
    <row r="132" spans="1:10" x14ac:dyDescent="0.55000000000000004">
      <c r="A132">
        <v>2018</v>
      </c>
      <c r="B132">
        <f>'L1-2018'!$C$4</f>
        <v>424</v>
      </c>
      <c r="C132">
        <f>'L2-2018'!$C$4</f>
        <v>1910</v>
      </c>
      <c r="D132">
        <f>'L3-2018'!$C$4</f>
        <v>16408</v>
      </c>
      <c r="E132" s="12">
        <f t="shared" ref="E132:G133" si="49">B132-B131</f>
        <v>58</v>
      </c>
      <c r="F132" s="12">
        <f t="shared" si="49"/>
        <v>385</v>
      </c>
      <c r="G132" s="12">
        <f t="shared" si="49"/>
        <v>451</v>
      </c>
      <c r="H132" s="9">
        <f t="shared" ref="H132:J133" si="50">ROUND(E132/B131*100,1)</f>
        <v>15.8</v>
      </c>
      <c r="I132" s="9">
        <f t="shared" si="50"/>
        <v>25.2</v>
      </c>
      <c r="J132" s="9">
        <f t="shared" si="50"/>
        <v>2.8</v>
      </c>
    </row>
    <row r="133" spans="1:10" x14ac:dyDescent="0.55000000000000004">
      <c r="A133">
        <v>2019</v>
      </c>
      <c r="B133">
        <f>'L1-2019'!$C$4</f>
        <v>298</v>
      </c>
      <c r="C133">
        <f>'L2-2019'!$C$4</f>
        <v>2110</v>
      </c>
      <c r="D133">
        <f>'L3-2019'!$C$4</f>
        <v>15317</v>
      </c>
      <c r="E133" s="12">
        <f t="shared" si="49"/>
        <v>-126</v>
      </c>
      <c r="F133" s="12">
        <f t="shared" si="49"/>
        <v>200</v>
      </c>
      <c r="G133" s="12">
        <f t="shared" si="49"/>
        <v>-1091</v>
      </c>
      <c r="H133" s="9">
        <f t="shared" si="50"/>
        <v>-29.7</v>
      </c>
      <c r="I133" s="9">
        <f t="shared" si="50"/>
        <v>10.5</v>
      </c>
      <c r="J133" s="9">
        <f t="shared" si="50"/>
        <v>-6.6</v>
      </c>
    </row>
    <row r="134" spans="1:10" x14ac:dyDescent="0.55000000000000004">
      <c r="A134">
        <v>2020</v>
      </c>
      <c r="B134">
        <f>'L1-2020'!$C$4</f>
        <v>313</v>
      </c>
      <c r="C134">
        <f>'L2-2020'!$C$4</f>
        <v>1151</v>
      </c>
      <c r="D134">
        <f>'L3-2020'!$C$4</f>
        <v>14095</v>
      </c>
      <c r="E134" s="12">
        <f t="shared" ref="E134" si="51">B134-B133</f>
        <v>15</v>
      </c>
      <c r="F134" s="12">
        <f t="shared" ref="F134" si="52">C134-C133</f>
        <v>-959</v>
      </c>
      <c r="G134" s="12">
        <f t="shared" ref="G134" si="53">D134-D133</f>
        <v>-1222</v>
      </c>
      <c r="H134" s="9">
        <f t="shared" ref="H134" si="54">ROUND(E134/B133*100,1)</f>
        <v>5</v>
      </c>
      <c r="I134" s="9">
        <f t="shared" ref="I134" si="55">ROUND(F134/C133*100,1)</f>
        <v>-45.5</v>
      </c>
      <c r="J134" s="9">
        <f t="shared" ref="J134" si="56">ROUND(G134/D133*100,1)</f>
        <v>-8</v>
      </c>
    </row>
    <row r="136" spans="1:10" x14ac:dyDescent="0.55000000000000004">
      <c r="A136" s="1" t="s">
        <v>96</v>
      </c>
    </row>
    <row r="137" spans="1:10" x14ac:dyDescent="0.55000000000000004">
      <c r="B137" t="str">
        <f t="shared" ref="B137:B150" si="57">B18</f>
        <v>Female</v>
      </c>
      <c r="F137" t="str">
        <f t="shared" ref="F137:F150" si="58">B33</f>
        <v>Male</v>
      </c>
    </row>
    <row r="138" spans="1:10" x14ac:dyDescent="0.55000000000000004">
      <c r="B138" t="str">
        <f t="shared" si="57"/>
        <v>FPQ</v>
      </c>
      <c r="C138" t="str">
        <f t="shared" ref="C138:D150" si="59">C19</f>
        <v>HPQ</v>
      </c>
      <c r="D138" t="str">
        <f t="shared" si="59"/>
        <v>EPQ</v>
      </c>
      <c r="F138" t="str">
        <f t="shared" si="58"/>
        <v>FPQ</v>
      </c>
      <c r="G138" t="str">
        <f t="shared" ref="G138:G150" si="60">C34</f>
        <v>HPQ</v>
      </c>
      <c r="H138" t="str">
        <f t="shared" ref="H138:H150" si="61">D34</f>
        <v>EPQ</v>
      </c>
    </row>
    <row r="139" spans="1:10" x14ac:dyDescent="0.55000000000000004">
      <c r="A139">
        <f t="shared" ref="A139:A150" si="62">A20</f>
        <v>2009</v>
      </c>
      <c r="B139">
        <f t="shared" si="57"/>
        <v>0</v>
      </c>
      <c r="C139">
        <f t="shared" si="59"/>
        <v>0</v>
      </c>
      <c r="D139">
        <f t="shared" si="59"/>
        <v>2974</v>
      </c>
      <c r="E139">
        <f t="shared" ref="E139:E150" si="63">A35</f>
        <v>2009</v>
      </c>
      <c r="F139">
        <f t="shared" si="58"/>
        <v>0</v>
      </c>
      <c r="G139">
        <f t="shared" si="60"/>
        <v>0</v>
      </c>
      <c r="H139">
        <f t="shared" si="61"/>
        <v>2120</v>
      </c>
    </row>
    <row r="140" spans="1:10" x14ac:dyDescent="0.55000000000000004">
      <c r="A140">
        <f t="shared" si="62"/>
        <v>2010</v>
      </c>
      <c r="B140">
        <f t="shared" si="57"/>
        <v>860</v>
      </c>
      <c r="C140">
        <f t="shared" si="59"/>
        <v>4577</v>
      </c>
      <c r="D140">
        <f t="shared" si="59"/>
        <v>9357</v>
      </c>
      <c r="E140">
        <f t="shared" si="63"/>
        <v>2010</v>
      </c>
      <c r="F140">
        <f t="shared" si="58"/>
        <v>1460</v>
      </c>
      <c r="G140">
        <f t="shared" si="60"/>
        <v>5402</v>
      </c>
      <c r="H140">
        <f t="shared" si="61"/>
        <v>6601</v>
      </c>
    </row>
    <row r="141" spans="1:10" x14ac:dyDescent="0.55000000000000004">
      <c r="A141">
        <f t="shared" si="62"/>
        <v>2011</v>
      </c>
      <c r="B141">
        <f t="shared" si="57"/>
        <v>2262</v>
      </c>
      <c r="C141">
        <f t="shared" si="59"/>
        <v>10896</v>
      </c>
      <c r="D141">
        <f t="shared" si="59"/>
        <v>13926</v>
      </c>
      <c r="E141">
        <f t="shared" si="63"/>
        <v>2011</v>
      </c>
      <c r="F141">
        <f t="shared" si="58"/>
        <v>2610</v>
      </c>
      <c r="G141">
        <f t="shared" si="60"/>
        <v>10992</v>
      </c>
      <c r="H141">
        <f t="shared" si="61"/>
        <v>10173</v>
      </c>
    </row>
    <row r="142" spans="1:10" x14ac:dyDescent="0.55000000000000004">
      <c r="A142">
        <f t="shared" si="62"/>
        <v>2012</v>
      </c>
      <c r="B142">
        <f t="shared" si="57"/>
        <v>1593</v>
      </c>
      <c r="C142">
        <f t="shared" si="59"/>
        <v>10511</v>
      </c>
      <c r="D142">
        <f t="shared" si="59"/>
        <v>16806</v>
      </c>
      <c r="E142">
        <f t="shared" si="63"/>
        <v>2012</v>
      </c>
      <c r="F142">
        <f t="shared" si="58"/>
        <v>1852</v>
      </c>
      <c r="G142">
        <f t="shared" si="60"/>
        <v>10496</v>
      </c>
      <c r="H142">
        <f t="shared" si="61"/>
        <v>11766</v>
      </c>
    </row>
    <row r="143" spans="1:10" x14ac:dyDescent="0.55000000000000004">
      <c r="A143">
        <f t="shared" si="62"/>
        <v>2013</v>
      </c>
      <c r="B143">
        <f t="shared" si="57"/>
        <v>1249</v>
      </c>
      <c r="C143">
        <f t="shared" si="59"/>
        <v>6115</v>
      </c>
      <c r="D143">
        <f t="shared" si="59"/>
        <v>17853</v>
      </c>
      <c r="E143">
        <f t="shared" si="63"/>
        <v>2013</v>
      </c>
      <c r="F143">
        <f t="shared" si="58"/>
        <v>1456</v>
      </c>
      <c r="G143">
        <f t="shared" si="60"/>
        <v>6469</v>
      </c>
      <c r="H143">
        <f t="shared" si="61"/>
        <v>12548</v>
      </c>
    </row>
    <row r="144" spans="1:10" x14ac:dyDescent="0.55000000000000004">
      <c r="A144">
        <f t="shared" si="62"/>
        <v>2014</v>
      </c>
      <c r="B144">
        <f t="shared" si="57"/>
        <v>1127</v>
      </c>
      <c r="C144">
        <f t="shared" si="59"/>
        <v>5411</v>
      </c>
      <c r="D144">
        <f t="shared" si="59"/>
        <v>19967</v>
      </c>
      <c r="E144">
        <f t="shared" si="63"/>
        <v>2014</v>
      </c>
      <c r="F144">
        <f t="shared" si="58"/>
        <v>1255</v>
      </c>
      <c r="G144">
        <f t="shared" si="60"/>
        <v>4399</v>
      </c>
      <c r="H144">
        <f t="shared" si="61"/>
        <v>13278</v>
      </c>
    </row>
    <row r="145" spans="1:8" x14ac:dyDescent="0.55000000000000004">
      <c r="A145">
        <f t="shared" si="62"/>
        <v>2015</v>
      </c>
      <c r="B145">
        <f t="shared" si="57"/>
        <v>467</v>
      </c>
      <c r="C145">
        <f t="shared" si="59"/>
        <v>3063</v>
      </c>
      <c r="D145">
        <f t="shared" si="59"/>
        <v>20369</v>
      </c>
      <c r="E145">
        <f t="shared" si="63"/>
        <v>2015</v>
      </c>
      <c r="F145">
        <f t="shared" si="58"/>
        <v>508</v>
      </c>
      <c r="G145">
        <f t="shared" si="60"/>
        <v>2568</v>
      </c>
      <c r="H145">
        <f t="shared" si="61"/>
        <v>13195</v>
      </c>
    </row>
    <row r="146" spans="1:8" x14ac:dyDescent="0.55000000000000004">
      <c r="A146">
        <f t="shared" si="62"/>
        <v>2016</v>
      </c>
      <c r="B146">
        <f t="shared" si="57"/>
        <v>353</v>
      </c>
      <c r="C146">
        <f t="shared" si="59"/>
        <v>2610</v>
      </c>
      <c r="D146">
        <f t="shared" si="59"/>
        <v>21521</v>
      </c>
      <c r="E146">
        <f t="shared" si="63"/>
        <v>2016</v>
      </c>
      <c r="F146">
        <f t="shared" si="58"/>
        <v>483</v>
      </c>
      <c r="G146">
        <f t="shared" si="60"/>
        <v>1990</v>
      </c>
      <c r="H146">
        <f t="shared" si="61"/>
        <v>14087</v>
      </c>
    </row>
    <row r="147" spans="1:8" x14ac:dyDescent="0.55000000000000004">
      <c r="A147">
        <f t="shared" si="62"/>
        <v>2017</v>
      </c>
      <c r="B147">
        <f t="shared" si="57"/>
        <v>282</v>
      </c>
      <c r="C147">
        <f t="shared" si="59"/>
        <v>1868</v>
      </c>
      <c r="D147">
        <f t="shared" si="59"/>
        <v>24056</v>
      </c>
      <c r="E147">
        <f t="shared" si="63"/>
        <v>2017</v>
      </c>
      <c r="F147">
        <f t="shared" si="58"/>
        <v>366</v>
      </c>
      <c r="G147">
        <f t="shared" si="60"/>
        <v>1525</v>
      </c>
      <c r="H147">
        <f t="shared" si="61"/>
        <v>15957</v>
      </c>
    </row>
    <row r="148" spans="1:8" x14ac:dyDescent="0.55000000000000004">
      <c r="A148">
        <f t="shared" si="62"/>
        <v>2018</v>
      </c>
      <c r="B148">
        <f t="shared" si="57"/>
        <v>326</v>
      </c>
      <c r="C148">
        <f t="shared" si="59"/>
        <v>1861</v>
      </c>
      <c r="D148">
        <f t="shared" si="59"/>
        <v>24029</v>
      </c>
      <c r="E148">
        <f t="shared" si="63"/>
        <v>2018</v>
      </c>
      <c r="F148">
        <f t="shared" si="58"/>
        <v>424</v>
      </c>
      <c r="G148">
        <f t="shared" si="60"/>
        <v>1910</v>
      </c>
      <c r="H148">
        <f t="shared" si="61"/>
        <v>16408</v>
      </c>
    </row>
    <row r="149" spans="1:8" x14ac:dyDescent="0.55000000000000004">
      <c r="A149">
        <f t="shared" si="62"/>
        <v>2019</v>
      </c>
      <c r="B149">
        <f t="shared" si="57"/>
        <v>282</v>
      </c>
      <c r="C149">
        <f t="shared" si="59"/>
        <v>1772</v>
      </c>
      <c r="D149">
        <f t="shared" si="59"/>
        <v>23535</v>
      </c>
      <c r="E149">
        <f t="shared" si="63"/>
        <v>2019</v>
      </c>
      <c r="F149">
        <f t="shared" si="58"/>
        <v>298</v>
      </c>
      <c r="G149">
        <f t="shared" si="60"/>
        <v>2110</v>
      </c>
      <c r="H149">
        <f t="shared" si="61"/>
        <v>15317</v>
      </c>
    </row>
    <row r="150" spans="1:8" x14ac:dyDescent="0.55000000000000004">
      <c r="A150">
        <f t="shared" si="62"/>
        <v>2020</v>
      </c>
      <c r="B150">
        <f t="shared" si="57"/>
        <v>281</v>
      </c>
      <c r="C150">
        <f t="shared" si="59"/>
        <v>1359</v>
      </c>
      <c r="D150">
        <f t="shared" si="59"/>
        <v>21961</v>
      </c>
      <c r="E150">
        <f t="shared" si="63"/>
        <v>2020</v>
      </c>
      <c r="F150">
        <f t="shared" si="58"/>
        <v>313</v>
      </c>
      <c r="G150">
        <f t="shared" si="60"/>
        <v>1151</v>
      </c>
      <c r="H150">
        <f t="shared" si="61"/>
        <v>14095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FCF1-F1A1-4DB7-A29F-53923AB78312}">
  <dimension ref="A1:H15"/>
  <sheetViews>
    <sheetView zoomScale="145" zoomScaleNormal="145" workbookViewId="0">
      <selection activeCell="D7" sqref="D7"/>
    </sheetView>
  </sheetViews>
  <sheetFormatPr defaultRowHeight="14.4" x14ac:dyDescent="0.55000000000000004"/>
  <cols>
    <col min="1" max="1" width="9.1015625" customWidth="1"/>
  </cols>
  <sheetData>
    <row r="1" spans="1:8" x14ac:dyDescent="0.55000000000000004">
      <c r="A1" s="1" t="s">
        <v>0</v>
      </c>
    </row>
    <row r="2" spans="1:8" x14ac:dyDescent="0.55000000000000004">
      <c r="A2" s="4" t="s">
        <v>93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8" x14ac:dyDescent="0.55000000000000004">
      <c r="B4" t="s">
        <v>11</v>
      </c>
      <c r="C4">
        <v>313</v>
      </c>
      <c r="D4">
        <v>18.8</v>
      </c>
      <c r="E4">
        <v>55.9</v>
      </c>
      <c r="F4">
        <v>92</v>
      </c>
      <c r="G4">
        <v>100</v>
      </c>
      <c r="H4" s="4"/>
    </row>
    <row r="5" spans="1:8" x14ac:dyDescent="0.55000000000000004">
      <c r="B5" t="s">
        <v>12</v>
      </c>
      <c r="C5" s="4">
        <v>281</v>
      </c>
      <c r="D5">
        <v>40.6</v>
      </c>
      <c r="E5">
        <v>77.599999999999994</v>
      </c>
      <c r="F5">
        <v>98.2</v>
      </c>
      <c r="G5">
        <v>100</v>
      </c>
      <c r="H5" s="4"/>
    </row>
    <row r="6" spans="1:8" x14ac:dyDescent="0.55000000000000004">
      <c r="B6" t="s">
        <v>13</v>
      </c>
      <c r="C6">
        <v>594</v>
      </c>
      <c r="D6">
        <v>29.1</v>
      </c>
      <c r="E6">
        <v>66.2</v>
      </c>
      <c r="F6">
        <v>94.9</v>
      </c>
      <c r="G6">
        <v>100</v>
      </c>
      <c r="H6" s="4"/>
    </row>
    <row r="9" spans="1:8" x14ac:dyDescent="0.55000000000000004">
      <c r="A9" s="1" t="s">
        <v>14</v>
      </c>
    </row>
    <row r="10" spans="1:8" x14ac:dyDescent="0.55000000000000004">
      <c r="A10" s="4" t="s">
        <v>84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8" x14ac:dyDescent="0.55000000000000004">
      <c r="B12" t="s">
        <v>11</v>
      </c>
      <c r="C12" s="4">
        <f t="shared" ref="C12:D14" si="0">C4</f>
        <v>313</v>
      </c>
      <c r="D12" s="4">
        <f t="shared" si="0"/>
        <v>18.8</v>
      </c>
      <c r="E12" s="8">
        <f>E4-D4</f>
        <v>37.099999999999994</v>
      </c>
      <c r="F12" s="8">
        <f>F4-E4</f>
        <v>36.1</v>
      </c>
      <c r="G12" s="8">
        <f>G4-F4</f>
        <v>8</v>
      </c>
      <c r="H12" s="4"/>
    </row>
    <row r="13" spans="1:8" x14ac:dyDescent="0.55000000000000004">
      <c r="B13" t="s">
        <v>12</v>
      </c>
      <c r="C13" s="4">
        <f t="shared" si="0"/>
        <v>281</v>
      </c>
      <c r="D13" s="4">
        <f t="shared" si="0"/>
        <v>40.6</v>
      </c>
      <c r="E13" s="8">
        <f t="shared" ref="E13:G14" si="1">E5-D5</f>
        <v>36.999999999999993</v>
      </c>
      <c r="F13" s="8">
        <f t="shared" si="1"/>
        <v>20.600000000000009</v>
      </c>
      <c r="G13" s="8">
        <f t="shared" si="1"/>
        <v>1.7999999999999972</v>
      </c>
      <c r="H13" s="4"/>
    </row>
    <row r="14" spans="1:8" x14ac:dyDescent="0.55000000000000004">
      <c r="B14" t="s">
        <v>13</v>
      </c>
      <c r="C14" s="4">
        <f t="shared" si="0"/>
        <v>594</v>
      </c>
      <c r="D14" s="4">
        <f t="shared" si="0"/>
        <v>29.1</v>
      </c>
      <c r="E14" s="8">
        <f t="shared" si="1"/>
        <v>37.1</v>
      </c>
      <c r="F14" s="8">
        <f t="shared" si="1"/>
        <v>28.700000000000003</v>
      </c>
      <c r="G14" s="8">
        <f t="shared" si="1"/>
        <v>5.0999999999999943</v>
      </c>
      <c r="H14" s="4"/>
    </row>
    <row r="15" spans="1:8" x14ac:dyDescent="0.55000000000000004">
      <c r="C15" s="4"/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F5DB-7541-4BA8-8F13-8CB4E44776A4}">
  <dimension ref="A1:H14"/>
  <sheetViews>
    <sheetView zoomScale="115" zoomScaleNormal="115" workbookViewId="0">
      <selection activeCell="C16" sqref="C16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92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1151</v>
      </c>
      <c r="D4">
        <v>18.100000000000001</v>
      </c>
      <c r="E4">
        <v>45.5</v>
      </c>
      <c r="F4">
        <v>71.7</v>
      </c>
      <c r="G4">
        <v>94.7</v>
      </c>
      <c r="H4">
        <v>100</v>
      </c>
    </row>
    <row r="5" spans="1:8" x14ac:dyDescent="0.55000000000000004">
      <c r="B5" t="s">
        <v>12</v>
      </c>
      <c r="C5">
        <v>1359</v>
      </c>
      <c r="D5">
        <v>29.9</v>
      </c>
      <c r="E5">
        <v>56</v>
      </c>
      <c r="F5">
        <v>79.099999999999994</v>
      </c>
      <c r="G5">
        <v>96.8</v>
      </c>
      <c r="H5">
        <v>100</v>
      </c>
    </row>
    <row r="6" spans="1:8" x14ac:dyDescent="0.55000000000000004">
      <c r="B6" t="s">
        <v>13</v>
      </c>
      <c r="C6">
        <v>2510</v>
      </c>
      <c r="D6">
        <v>24.5</v>
      </c>
      <c r="E6">
        <v>51.2</v>
      </c>
      <c r="F6">
        <v>75.7</v>
      </c>
      <c r="G6">
        <v>95.8</v>
      </c>
      <c r="H6">
        <v>100</v>
      </c>
    </row>
    <row r="7" spans="1:8" x14ac:dyDescent="0.55000000000000004">
      <c r="D7" s="4"/>
    </row>
    <row r="9" spans="1:8" x14ac:dyDescent="0.55000000000000004">
      <c r="A9" s="1" t="s">
        <v>14</v>
      </c>
    </row>
    <row r="10" spans="1:8" x14ac:dyDescent="0.55000000000000004">
      <c r="A10" s="4" t="s">
        <v>84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f t="shared" ref="C12:D14" si="0">C4</f>
        <v>1151</v>
      </c>
      <c r="D12">
        <f t="shared" si="0"/>
        <v>18.100000000000001</v>
      </c>
      <c r="E12" s="8">
        <f>E4-D4</f>
        <v>27.4</v>
      </c>
      <c r="F12" s="8">
        <f>F4-E4</f>
        <v>26.200000000000003</v>
      </c>
      <c r="G12" s="8">
        <f>G4-F4</f>
        <v>23</v>
      </c>
      <c r="H12" s="8">
        <f>H4-G4</f>
        <v>5.2999999999999972</v>
      </c>
    </row>
    <row r="13" spans="1:8" x14ac:dyDescent="0.55000000000000004">
      <c r="B13" t="s">
        <v>12</v>
      </c>
      <c r="C13">
        <f t="shared" si="0"/>
        <v>1359</v>
      </c>
      <c r="D13">
        <f t="shared" si="0"/>
        <v>29.9</v>
      </c>
      <c r="E13" s="8">
        <f t="shared" ref="E13:H14" si="1">E5-D5</f>
        <v>26.1</v>
      </c>
      <c r="F13" s="8">
        <f t="shared" si="1"/>
        <v>23.099999999999994</v>
      </c>
      <c r="G13" s="8">
        <f t="shared" si="1"/>
        <v>17.700000000000003</v>
      </c>
      <c r="H13" s="8">
        <f t="shared" si="1"/>
        <v>3.2000000000000028</v>
      </c>
    </row>
    <row r="14" spans="1:8" x14ac:dyDescent="0.55000000000000004">
      <c r="B14" t="s">
        <v>13</v>
      </c>
      <c r="C14">
        <f t="shared" si="0"/>
        <v>2510</v>
      </c>
      <c r="D14">
        <f t="shared" si="0"/>
        <v>24.5</v>
      </c>
      <c r="E14" s="8">
        <f t="shared" si="1"/>
        <v>26.700000000000003</v>
      </c>
      <c r="F14" s="8">
        <f t="shared" si="1"/>
        <v>24.5</v>
      </c>
      <c r="G14" s="8">
        <f t="shared" si="1"/>
        <v>20.099999999999994</v>
      </c>
      <c r="H14" s="8">
        <f t="shared" si="1"/>
        <v>4.2000000000000028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F479-6195-4FA1-99B3-6182AB39F5D4}">
  <dimension ref="A1:J17"/>
  <sheetViews>
    <sheetView zoomScale="130" zoomScaleNormal="130" workbookViewId="0">
      <selection activeCell="L7" sqref="L7"/>
    </sheetView>
  </sheetViews>
  <sheetFormatPr defaultRowHeight="14.4" x14ac:dyDescent="0.55000000000000004"/>
  <sheetData>
    <row r="1" spans="1:10" x14ac:dyDescent="0.55000000000000004">
      <c r="A1" s="1" t="s">
        <v>0</v>
      </c>
    </row>
    <row r="2" spans="1:10" x14ac:dyDescent="0.55000000000000004">
      <c r="A2" s="4" t="s">
        <v>94</v>
      </c>
      <c r="D2" t="s">
        <v>10</v>
      </c>
    </row>
    <row r="3" spans="1:10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55000000000000004">
      <c r="B4" s="4" t="s">
        <v>11</v>
      </c>
      <c r="C4" s="4">
        <v>14095</v>
      </c>
      <c r="D4" s="4">
        <v>19.7</v>
      </c>
      <c r="E4" s="4">
        <v>46.5</v>
      </c>
      <c r="F4" s="4">
        <v>70.400000000000006</v>
      </c>
      <c r="G4" s="4">
        <v>87.8</v>
      </c>
      <c r="H4" s="4">
        <v>95.3</v>
      </c>
      <c r="I4" s="4">
        <v>99</v>
      </c>
      <c r="J4" s="4">
        <v>100</v>
      </c>
    </row>
    <row r="5" spans="1:10" x14ac:dyDescent="0.55000000000000004">
      <c r="B5" s="4" t="s">
        <v>12</v>
      </c>
      <c r="C5" s="4">
        <v>21961</v>
      </c>
      <c r="D5" s="4">
        <v>27</v>
      </c>
      <c r="E5" s="4">
        <v>58.3</v>
      </c>
      <c r="F5" s="4">
        <v>80.3</v>
      </c>
      <c r="G5" s="4">
        <v>93.4</v>
      </c>
      <c r="H5" s="4">
        <v>97.9</v>
      </c>
      <c r="I5" s="4">
        <v>99.5</v>
      </c>
      <c r="J5" s="4">
        <v>100</v>
      </c>
    </row>
    <row r="6" spans="1:10" x14ac:dyDescent="0.55000000000000004">
      <c r="B6" s="4" t="s">
        <v>13</v>
      </c>
      <c r="C6" s="4">
        <v>36056</v>
      </c>
      <c r="D6" s="4">
        <v>24.1</v>
      </c>
      <c r="E6" s="4">
        <v>53.7</v>
      </c>
      <c r="F6" s="4">
        <v>76.400000000000006</v>
      </c>
      <c r="G6" s="4">
        <v>91.2</v>
      </c>
      <c r="H6" s="4">
        <v>96.9</v>
      </c>
      <c r="I6" s="4">
        <v>99.3</v>
      </c>
      <c r="J6" s="4">
        <v>100</v>
      </c>
    </row>
    <row r="9" spans="1:10" x14ac:dyDescent="0.55000000000000004">
      <c r="A9" s="1" t="s">
        <v>14</v>
      </c>
    </row>
    <row r="10" spans="1:10" x14ac:dyDescent="0.55000000000000004">
      <c r="A10" s="4" t="s">
        <v>84</v>
      </c>
      <c r="D10" t="s">
        <v>10</v>
      </c>
    </row>
    <row r="11" spans="1:10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</row>
    <row r="12" spans="1:10" x14ac:dyDescent="0.55000000000000004">
      <c r="B12" t="s">
        <v>11</v>
      </c>
      <c r="C12">
        <f>C4</f>
        <v>14095</v>
      </c>
      <c r="D12">
        <f>D4</f>
        <v>19.7</v>
      </c>
      <c r="E12" s="23">
        <f t="shared" ref="E12:I14" si="0">E4-D4</f>
        <v>26.8</v>
      </c>
      <c r="F12" s="23">
        <f t="shared" si="0"/>
        <v>23.900000000000006</v>
      </c>
      <c r="G12" s="23">
        <f t="shared" si="0"/>
        <v>17.399999999999991</v>
      </c>
      <c r="H12" s="23">
        <f t="shared" si="0"/>
        <v>7.5</v>
      </c>
      <c r="I12" s="23">
        <f t="shared" si="0"/>
        <v>3.7000000000000028</v>
      </c>
      <c r="J12" s="23">
        <f>J4-I4</f>
        <v>1</v>
      </c>
    </row>
    <row r="13" spans="1:10" x14ac:dyDescent="0.55000000000000004">
      <c r="B13" t="s">
        <v>12</v>
      </c>
      <c r="C13">
        <f t="shared" ref="C13:D14" si="1">C5</f>
        <v>21961</v>
      </c>
      <c r="D13">
        <f t="shared" si="1"/>
        <v>27</v>
      </c>
      <c r="E13" s="23">
        <f t="shared" si="0"/>
        <v>31.299999999999997</v>
      </c>
      <c r="F13" s="23">
        <f t="shared" si="0"/>
        <v>22</v>
      </c>
      <c r="G13" s="23">
        <f t="shared" si="0"/>
        <v>13.100000000000009</v>
      </c>
      <c r="H13" s="23">
        <f t="shared" si="0"/>
        <v>4.5</v>
      </c>
      <c r="I13" s="23">
        <f t="shared" si="0"/>
        <v>1.5999999999999943</v>
      </c>
      <c r="J13" s="23">
        <f>J5-I5</f>
        <v>0.5</v>
      </c>
    </row>
    <row r="14" spans="1:10" x14ac:dyDescent="0.55000000000000004">
      <c r="B14" t="s">
        <v>13</v>
      </c>
      <c r="C14">
        <f t="shared" si="1"/>
        <v>36056</v>
      </c>
      <c r="D14">
        <f t="shared" si="1"/>
        <v>24.1</v>
      </c>
      <c r="E14" s="23">
        <f t="shared" si="0"/>
        <v>29.6</v>
      </c>
      <c r="F14" s="23">
        <f t="shared" si="0"/>
        <v>22.700000000000003</v>
      </c>
      <c r="G14" s="23">
        <f t="shared" si="0"/>
        <v>14.799999999999997</v>
      </c>
      <c r="H14" s="23">
        <f t="shared" si="0"/>
        <v>5.7000000000000028</v>
      </c>
      <c r="I14" s="23">
        <f t="shared" si="0"/>
        <v>2.3999999999999915</v>
      </c>
      <c r="J14" s="23">
        <f>J6-I6</f>
        <v>0.70000000000000284</v>
      </c>
    </row>
    <row r="17" spans="3:3" x14ac:dyDescent="0.55000000000000004">
      <c r="C17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CCC47-1E44-4F37-906D-58D2D3C478DC}">
  <dimension ref="A1:H15"/>
  <sheetViews>
    <sheetView zoomScale="145" zoomScaleNormal="145" workbookViewId="0">
      <selection activeCell="C17" sqref="C17"/>
    </sheetView>
  </sheetViews>
  <sheetFormatPr defaultRowHeight="14.4" x14ac:dyDescent="0.55000000000000004"/>
  <cols>
    <col min="1" max="1" width="9.1015625" customWidth="1"/>
  </cols>
  <sheetData>
    <row r="1" spans="1:8" x14ac:dyDescent="0.55000000000000004">
      <c r="A1" s="1" t="s">
        <v>0</v>
      </c>
    </row>
    <row r="2" spans="1:8" x14ac:dyDescent="0.55000000000000004">
      <c r="A2" s="4" t="s">
        <v>86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9</v>
      </c>
    </row>
    <row r="4" spans="1:8" x14ac:dyDescent="0.55000000000000004">
      <c r="B4" t="s">
        <v>11</v>
      </c>
      <c r="C4">
        <v>298</v>
      </c>
      <c r="D4">
        <v>19.100000000000001</v>
      </c>
      <c r="E4">
        <v>56.4</v>
      </c>
      <c r="F4">
        <v>91.3</v>
      </c>
      <c r="G4">
        <v>100</v>
      </c>
      <c r="H4" s="4"/>
    </row>
    <row r="5" spans="1:8" x14ac:dyDescent="0.55000000000000004">
      <c r="B5" t="s">
        <v>12</v>
      </c>
      <c r="C5" s="4">
        <v>282</v>
      </c>
      <c r="D5">
        <v>32.299999999999997</v>
      </c>
      <c r="E5">
        <v>73</v>
      </c>
      <c r="F5">
        <v>96.1</v>
      </c>
      <c r="G5">
        <v>100</v>
      </c>
      <c r="H5" s="4"/>
    </row>
    <row r="6" spans="1:8" x14ac:dyDescent="0.55000000000000004">
      <c r="B6" t="s">
        <v>13</v>
      </c>
      <c r="C6">
        <v>580</v>
      </c>
      <c r="D6">
        <v>25.5</v>
      </c>
      <c r="E6">
        <v>64.5</v>
      </c>
      <c r="F6">
        <v>93.6</v>
      </c>
      <c r="G6">
        <v>100</v>
      </c>
      <c r="H6" s="4"/>
    </row>
    <row r="9" spans="1:8" x14ac:dyDescent="0.55000000000000004">
      <c r="A9" s="1" t="s">
        <v>14</v>
      </c>
    </row>
    <row r="10" spans="1:8" x14ac:dyDescent="0.55000000000000004">
      <c r="A10" s="4" t="s">
        <v>84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9</v>
      </c>
    </row>
    <row r="12" spans="1:8" x14ac:dyDescent="0.55000000000000004">
      <c r="B12" t="s">
        <v>11</v>
      </c>
      <c r="C12" s="4">
        <f t="shared" ref="C12:D14" si="0">C4</f>
        <v>298</v>
      </c>
      <c r="D12" s="4">
        <f t="shared" si="0"/>
        <v>19.100000000000001</v>
      </c>
      <c r="E12" s="8">
        <f>E4-D4</f>
        <v>37.299999999999997</v>
      </c>
      <c r="F12" s="8">
        <f>F4-E4</f>
        <v>34.9</v>
      </c>
      <c r="G12" s="8">
        <f>G4-F4</f>
        <v>8.7000000000000028</v>
      </c>
      <c r="H12" s="4"/>
    </row>
    <row r="13" spans="1:8" x14ac:dyDescent="0.55000000000000004">
      <c r="B13" t="s">
        <v>12</v>
      </c>
      <c r="C13" s="4">
        <f t="shared" si="0"/>
        <v>282</v>
      </c>
      <c r="D13" s="4">
        <f t="shared" si="0"/>
        <v>32.299999999999997</v>
      </c>
      <c r="E13" s="8">
        <f t="shared" ref="E13:G14" si="1">E5-D5</f>
        <v>40.700000000000003</v>
      </c>
      <c r="F13" s="8">
        <f t="shared" si="1"/>
        <v>23.099999999999994</v>
      </c>
      <c r="G13" s="8">
        <f t="shared" si="1"/>
        <v>3.9000000000000057</v>
      </c>
      <c r="H13" s="4"/>
    </row>
    <row r="14" spans="1:8" x14ac:dyDescent="0.55000000000000004">
      <c r="B14" t="s">
        <v>13</v>
      </c>
      <c r="C14" s="4">
        <f t="shared" si="0"/>
        <v>580</v>
      </c>
      <c r="D14" s="4">
        <f t="shared" si="0"/>
        <v>25.5</v>
      </c>
      <c r="E14" s="8">
        <f t="shared" si="1"/>
        <v>39</v>
      </c>
      <c r="F14" s="8">
        <f t="shared" si="1"/>
        <v>29.099999999999994</v>
      </c>
      <c r="G14" s="8">
        <f t="shared" si="1"/>
        <v>6.4000000000000057</v>
      </c>
      <c r="H14" s="4"/>
    </row>
    <row r="15" spans="1:8" x14ac:dyDescent="0.55000000000000004">
      <c r="C15" s="4"/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CCA6-CBD3-4338-B872-A1CA2A4BAA6E}">
  <dimension ref="A1:H14"/>
  <sheetViews>
    <sheetView zoomScale="115" zoomScaleNormal="115" workbookViewId="0">
      <selection activeCell="C17" sqref="C17"/>
    </sheetView>
  </sheetViews>
  <sheetFormatPr defaultRowHeight="14.4" x14ac:dyDescent="0.55000000000000004"/>
  <sheetData>
    <row r="1" spans="1:8" x14ac:dyDescent="0.55000000000000004">
      <c r="A1" s="1" t="s">
        <v>0</v>
      </c>
    </row>
    <row r="2" spans="1:8" x14ac:dyDescent="0.55000000000000004">
      <c r="A2" s="4" t="s">
        <v>85</v>
      </c>
      <c r="D2" t="s">
        <v>10</v>
      </c>
    </row>
    <row r="3" spans="1:8" x14ac:dyDescent="0.55000000000000004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9</v>
      </c>
    </row>
    <row r="4" spans="1:8" x14ac:dyDescent="0.55000000000000004">
      <c r="B4" t="s">
        <v>11</v>
      </c>
      <c r="C4">
        <v>2110</v>
      </c>
      <c r="D4">
        <v>18.2</v>
      </c>
      <c r="E4">
        <v>44.2</v>
      </c>
      <c r="F4">
        <v>68.599999999999994</v>
      </c>
      <c r="G4">
        <v>89.9</v>
      </c>
      <c r="H4">
        <v>100</v>
      </c>
    </row>
    <row r="5" spans="1:8" x14ac:dyDescent="0.55000000000000004">
      <c r="B5" t="s">
        <v>12</v>
      </c>
      <c r="C5">
        <v>1772</v>
      </c>
      <c r="D5">
        <v>20.8</v>
      </c>
      <c r="E5">
        <v>47</v>
      </c>
      <c r="F5">
        <v>70.900000000000006</v>
      </c>
      <c r="G5">
        <v>90.7</v>
      </c>
      <c r="H5">
        <v>100</v>
      </c>
    </row>
    <row r="6" spans="1:8" x14ac:dyDescent="0.55000000000000004">
      <c r="B6" t="s">
        <v>13</v>
      </c>
      <c r="C6">
        <v>3882</v>
      </c>
      <c r="D6">
        <v>19.399999999999999</v>
      </c>
      <c r="E6">
        <v>45.5</v>
      </c>
      <c r="F6">
        <v>69.7</v>
      </c>
      <c r="G6">
        <v>88.7</v>
      </c>
      <c r="H6">
        <v>100</v>
      </c>
    </row>
    <row r="7" spans="1:8" x14ac:dyDescent="0.55000000000000004">
      <c r="D7" s="4"/>
    </row>
    <row r="9" spans="1:8" x14ac:dyDescent="0.55000000000000004">
      <c r="A9" s="1" t="s">
        <v>14</v>
      </c>
    </row>
    <row r="10" spans="1:8" x14ac:dyDescent="0.55000000000000004">
      <c r="A10" s="4" t="s">
        <v>84</v>
      </c>
      <c r="D10" t="s">
        <v>10</v>
      </c>
    </row>
    <row r="11" spans="1:8" x14ac:dyDescent="0.55000000000000004"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9</v>
      </c>
    </row>
    <row r="12" spans="1:8" x14ac:dyDescent="0.55000000000000004">
      <c r="B12" t="s">
        <v>11</v>
      </c>
      <c r="C12">
        <f t="shared" ref="C12:D14" si="0">C4</f>
        <v>2110</v>
      </c>
      <c r="D12">
        <f t="shared" si="0"/>
        <v>18.2</v>
      </c>
      <c r="E12" s="8">
        <f>E4-D4</f>
        <v>26.000000000000004</v>
      </c>
      <c r="F12" s="8">
        <f>F4-E4</f>
        <v>24.399999999999991</v>
      </c>
      <c r="G12" s="8">
        <f>G4-F4</f>
        <v>21.300000000000011</v>
      </c>
      <c r="H12" s="8">
        <f>H4-G4</f>
        <v>10.099999999999994</v>
      </c>
    </row>
    <row r="13" spans="1:8" x14ac:dyDescent="0.55000000000000004">
      <c r="B13" t="s">
        <v>12</v>
      </c>
      <c r="C13">
        <f t="shared" si="0"/>
        <v>1772</v>
      </c>
      <c r="D13">
        <f t="shared" si="0"/>
        <v>20.8</v>
      </c>
      <c r="E13" s="8">
        <f t="shared" ref="E13:H14" si="1">E5-D5</f>
        <v>26.2</v>
      </c>
      <c r="F13" s="8">
        <f t="shared" si="1"/>
        <v>23.900000000000006</v>
      </c>
      <c r="G13" s="8">
        <f t="shared" si="1"/>
        <v>19.799999999999997</v>
      </c>
      <c r="H13" s="8">
        <f t="shared" si="1"/>
        <v>9.2999999999999972</v>
      </c>
    </row>
    <row r="14" spans="1:8" x14ac:dyDescent="0.55000000000000004">
      <c r="B14" t="s">
        <v>13</v>
      </c>
      <c r="C14">
        <f t="shared" si="0"/>
        <v>3882</v>
      </c>
      <c r="D14">
        <f t="shared" si="0"/>
        <v>19.399999999999999</v>
      </c>
      <c r="E14" s="8">
        <f t="shared" si="1"/>
        <v>26.1</v>
      </c>
      <c r="F14" s="8">
        <f t="shared" si="1"/>
        <v>24.200000000000003</v>
      </c>
      <c r="G14" s="8">
        <f t="shared" si="1"/>
        <v>19</v>
      </c>
      <c r="H14" s="8">
        <f t="shared" si="1"/>
        <v>11.299999999999997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intro</vt:lpstr>
      <vt:lpstr>% and calc.</vt:lpstr>
      <vt:lpstr>attainment</vt:lpstr>
      <vt:lpstr>uptake</vt:lpstr>
      <vt:lpstr>L1-2020</vt:lpstr>
      <vt:lpstr>L2-2020</vt:lpstr>
      <vt:lpstr>L3-2020</vt:lpstr>
      <vt:lpstr>L1-2019</vt:lpstr>
      <vt:lpstr>L2-2019</vt:lpstr>
      <vt:lpstr>L3-2019</vt:lpstr>
      <vt:lpstr>L1-2018</vt:lpstr>
      <vt:lpstr>L2-2018</vt:lpstr>
      <vt:lpstr>L3-2018</vt:lpstr>
      <vt:lpstr>L1-2017</vt:lpstr>
      <vt:lpstr>L2-2017</vt:lpstr>
      <vt:lpstr>L3-2017</vt:lpstr>
      <vt:lpstr>L1-2016</vt:lpstr>
      <vt:lpstr>L2-2016</vt:lpstr>
      <vt:lpstr>L3-2016</vt:lpstr>
      <vt:lpstr>L1-2015</vt:lpstr>
      <vt:lpstr>L2-2015</vt:lpstr>
      <vt:lpstr>L3-2015</vt:lpstr>
      <vt:lpstr>L1-2014</vt:lpstr>
      <vt:lpstr>L2-2014</vt:lpstr>
      <vt:lpstr>L3-2014</vt:lpstr>
      <vt:lpstr>L1-2013</vt:lpstr>
      <vt:lpstr>L2-2013</vt:lpstr>
      <vt:lpstr>L3-2013</vt:lpstr>
      <vt:lpstr>L1-2012</vt:lpstr>
      <vt:lpstr>L2-2012</vt:lpstr>
      <vt:lpstr>L3-2012</vt:lpstr>
      <vt:lpstr>L1-2011</vt:lpstr>
      <vt:lpstr>L2-2011</vt:lpstr>
      <vt:lpstr>L3-2011</vt:lpstr>
      <vt:lpstr>L1-2010</vt:lpstr>
      <vt:lpstr>L2-2010</vt:lpstr>
      <vt:lpstr>L3-2010</vt:lpstr>
      <vt:lpstr>L3-2009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jston</cp:lastModifiedBy>
  <cp:lastPrinted>2019-11-26T19:16:02Z</cp:lastPrinted>
  <dcterms:created xsi:type="dcterms:W3CDTF">2018-03-05T13:05:45Z</dcterms:created>
  <dcterms:modified xsi:type="dcterms:W3CDTF">2020-10-29T09:16:34Z</dcterms:modified>
</cp:coreProperties>
</file>